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C01FS05.orion.sll.se\Home5$\8PBQ\AppData\Desktop\"/>
    </mc:Choice>
  </mc:AlternateContent>
  <xr:revisionPtr revIDLastSave="0" documentId="8_{50CA40F7-62EE-4324-8AAF-E3A7D385167F}" xr6:coauthVersionLast="47" xr6:coauthVersionMax="47" xr10:uidLastSave="{00000000-0000-0000-0000-000000000000}"/>
  <bookViews>
    <workbookView xWindow="4200" yWindow="4200" windowWidth="28800" windowHeight="15435" tabRatio="675" xr2:uid="{00000000-000D-0000-FFFF-FFFF00000000}"/>
  </bookViews>
  <sheets>
    <sheet name="ÅBS24-25" sheetId="26" r:id="rId1"/>
    <sheet name="BR24-25" sheetId="27" r:id="rId2"/>
    <sheet name="Kf24-25" sheetId="28" r:id="rId3"/>
    <sheet name="RU24-25" sheetId="29" r:id="rId4"/>
    <sheet name="ÅBS23-24" sheetId="22" r:id="rId5"/>
    <sheet name="BR23-24" sheetId="23" r:id="rId6"/>
    <sheet name="KF23-24" sheetId="24" r:id="rId7"/>
    <sheet name="RU23-24" sheetId="25" r:id="rId8"/>
    <sheet name="ÅBS22-23" sheetId="21" r:id="rId9"/>
    <sheet name="BR22-23" sheetId="20" r:id="rId10"/>
    <sheet name="KF22-23" sheetId="19" r:id="rId11"/>
    <sheet name="RU22-23" sheetId="18" r:id="rId12"/>
    <sheet name="ÅBS21-22" sheetId="17" r:id="rId13"/>
    <sheet name="BR21-22" sheetId="16" r:id="rId14"/>
    <sheet name="KF21-22" sheetId="15" r:id="rId15"/>
    <sheet name="RU21-22" sheetId="14" r:id="rId16"/>
    <sheet name="ÅBS20-21" sheetId="10" r:id="rId17"/>
    <sheet name="BR20-21" sheetId="11" r:id="rId18"/>
    <sheet name="KF20-21" sheetId="12" r:id="rId19"/>
    <sheet name="RU20-21" sheetId="13" r:id="rId20"/>
    <sheet name="Åbokslut119-20" sheetId="6" r:id="rId21"/>
    <sheet name="BalansR19-20" sheetId="7" r:id="rId22"/>
    <sheet name="Kflöde19-20" sheetId="8" r:id="rId23"/>
    <sheet name="Runderlag19-20" sheetId="9" r:id="rId24"/>
    <sheet name="Åbokslut18-19" sheetId="2" r:id="rId25"/>
    <sheet name="BalansR18-19" sheetId="3" r:id="rId26"/>
    <sheet name="Kflöde18-19" sheetId="4" r:id="rId27"/>
    <sheet name="Runderlag18-19" sheetId="5" r:id="rId28"/>
  </sheets>
  <externalReferences>
    <externalReference r:id="rId29"/>
  </externalReferences>
  <definedNames>
    <definedName name="_xlnm._FilterDatabase" localSheetId="2" hidden="1">'Kf24-25'!$A$1:$I$110</definedName>
    <definedName name="_xlnm.Print_Area" localSheetId="21">'BalansR19-20'!$A$1:$G$51</definedName>
    <definedName name="_xlnm.Print_Area" localSheetId="17">'BR20-21'!$A$1:$G$51</definedName>
    <definedName name="_xlnm.Print_Area" localSheetId="13">'BR21-22'!#REF!</definedName>
    <definedName name="_xlnm.Print_Area" localSheetId="9">'BR22-23'!#REF!</definedName>
    <definedName name="_xlnm.Print_Area" localSheetId="5">'BR23-24'!#REF!</definedName>
    <definedName name="_xlnm.Print_Area" localSheetId="1">'BR24-25'!#REF!</definedName>
    <definedName name="_xlnm.Print_Area" localSheetId="20">'Åbokslut119-20'!$A$1:$F$41</definedName>
    <definedName name="_xlnm.Print_Area" localSheetId="16">'ÅBS20-21'!$A$1:$F$41</definedName>
    <definedName name="_xlnm.Print_Area" localSheetId="12">'ÅBS21-22'!#REF!</definedName>
    <definedName name="_xlnm.Print_Area" localSheetId="8">'ÅBS22-23'!#REF!</definedName>
    <definedName name="_xlnm.Print_Area" localSheetId="4">'ÅBS23-24'!#REF!</definedName>
    <definedName name="_xlnm.Print_Area" localSheetId="0">'ÅBS24-25'!#REF!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27" l="1"/>
  <c r="E11" i="27"/>
  <c r="E12" i="27"/>
  <c r="G12" i="27"/>
  <c r="D20" i="26"/>
  <c r="D27" i="26" s="1"/>
  <c r="D29" i="26" s="1"/>
  <c r="D34" i="26" s="1"/>
  <c r="D22" i="26"/>
  <c r="D21" i="26"/>
  <c r="D15" i="26"/>
  <c r="D14" i="26"/>
  <c r="D13" i="26"/>
  <c r="D12" i="26"/>
  <c r="D11" i="26"/>
  <c r="D16" i="26" s="1"/>
  <c r="A115" i="29"/>
  <c r="E27" i="26"/>
  <c r="E16" i="26"/>
  <c r="E29" i="26" s="1"/>
  <c r="A9" i="29"/>
  <c r="A134" i="29"/>
  <c r="A128" i="29"/>
  <c r="A124" i="29"/>
  <c r="A72" i="29"/>
  <c r="A49" i="29"/>
  <c r="A46" i="29"/>
  <c r="A32" i="29"/>
  <c r="A20" i="29"/>
  <c r="A131" i="29"/>
  <c r="E27" i="27"/>
  <c r="E29" i="27" s="1"/>
  <c r="A13" i="25"/>
  <c r="F39" i="22"/>
  <c r="F29" i="22"/>
  <c r="F27" i="22"/>
  <c r="F16" i="22"/>
  <c r="E27" i="20"/>
  <c r="E12" i="20"/>
  <c r="D34" i="21"/>
  <c r="A62" i="25"/>
  <c r="D22" i="22" s="1"/>
  <c r="A112" i="25"/>
  <c r="D13" i="22" s="1"/>
  <c r="A42" i="25"/>
  <c r="D21" i="22" s="1"/>
  <c r="A125" i="25"/>
  <c r="D14" i="22" s="1"/>
  <c r="A39" i="25"/>
  <c r="A106" i="25"/>
  <c r="D11" i="22" s="1"/>
  <c r="A109" i="25"/>
  <c r="D12" i="22" s="1"/>
  <c r="A93" i="18"/>
  <c r="D12" i="21" s="1"/>
  <c r="A105" i="18"/>
  <c r="D15" i="21" s="1"/>
  <c r="A137" i="25"/>
  <c r="D15" i="22" s="1"/>
  <c r="A21" i="25"/>
  <c r="A8" i="25"/>
  <c r="E27" i="23"/>
  <c r="E12" i="23"/>
  <c r="G27" i="20"/>
  <c r="G18" i="20"/>
  <c r="G29" i="20" s="1"/>
  <c r="G17" i="20"/>
  <c r="G12" i="20"/>
  <c r="M11" i="21"/>
  <c r="D22" i="21"/>
  <c r="D21" i="21"/>
  <c r="D20" i="21"/>
  <c r="D14" i="21"/>
  <c r="D13" i="21"/>
  <c r="D11" i="21"/>
  <c r="A36" i="18"/>
  <c r="A99" i="18"/>
  <c r="A96" i="18"/>
  <c r="A90" i="18"/>
  <c r="A51" i="18"/>
  <c r="A33" i="18"/>
  <c r="A19" i="18"/>
  <c r="A10" i="18"/>
  <c r="A7" i="18"/>
  <c r="D36" i="21"/>
  <c r="F27" i="21"/>
  <c r="F16" i="21"/>
  <c r="E12" i="16"/>
  <c r="D20" i="17"/>
  <c r="A77" i="14"/>
  <c r="D11" i="17" s="1"/>
  <c r="A83" i="14"/>
  <c r="D12" i="17" s="1"/>
  <c r="A100" i="14"/>
  <c r="D14" i="17" s="1"/>
  <c r="A106" i="14"/>
  <c r="D15" i="17" s="1"/>
  <c r="A24" i="14"/>
  <c r="D21" i="17" s="1"/>
  <c r="A36" i="14"/>
  <c r="D22" i="17" s="1"/>
  <c r="A18" i="14"/>
  <c r="A7" i="14"/>
  <c r="A86" i="14"/>
  <c r="D13" i="17" s="1"/>
  <c r="A14" i="14"/>
  <c r="A10" i="14"/>
  <c r="E27" i="16"/>
  <c r="D36" i="17"/>
  <c r="F27" i="17"/>
  <c r="F16" i="17"/>
  <c r="F39" i="10"/>
  <c r="F34" i="10"/>
  <c r="F29" i="10"/>
  <c r="D20" i="22" l="1"/>
  <c r="D27" i="22" s="1"/>
  <c r="D16" i="22"/>
  <c r="F29" i="21"/>
  <c r="F34" i="21" s="1"/>
  <c r="F39" i="21" s="1"/>
  <c r="D27" i="21"/>
  <c r="D16" i="21"/>
  <c r="F29" i="17"/>
  <c r="F34" i="17" s="1"/>
  <c r="F39" i="17" s="1"/>
  <c r="D27" i="17"/>
  <c r="D16" i="17"/>
  <c r="D15" i="10"/>
  <c r="D13" i="10"/>
  <c r="D12" i="10"/>
  <c r="D11" i="10"/>
  <c r="A113" i="13"/>
  <c r="A98" i="13"/>
  <c r="A101" i="13"/>
  <c r="F27" i="10"/>
  <c r="F16" i="10"/>
  <c r="I11" i="10"/>
  <c r="A104" i="13"/>
  <c r="D14" i="10" s="1"/>
  <c r="A73" i="13"/>
  <c r="A33" i="13"/>
  <c r="D22" i="10" s="1"/>
  <c r="A22" i="13"/>
  <c r="D21" i="10" s="1"/>
  <c r="A19" i="13"/>
  <c r="A13" i="13"/>
  <c r="A9" i="13"/>
  <c r="A6" i="13"/>
  <c r="D39" i="26" l="1"/>
  <c r="E17" i="27" s="1"/>
  <c r="D29" i="22"/>
  <c r="D34" i="22" s="1"/>
  <c r="D39" i="22" s="1"/>
  <c r="E17" i="23" s="1"/>
  <c r="E18" i="23" s="1"/>
  <c r="E29" i="23" s="1"/>
  <c r="D29" i="21"/>
  <c r="D39" i="21" s="1"/>
  <c r="E17" i="20" s="1"/>
  <c r="E18" i="20" s="1"/>
  <c r="E29" i="20" s="1"/>
  <c r="D29" i="17"/>
  <c r="D34" i="17" s="1"/>
  <c r="D39" i="17" s="1"/>
  <c r="D20" i="10"/>
  <c r="D27" i="10" s="1"/>
  <c r="E27" i="11"/>
  <c r="E12" i="11"/>
  <c r="D36" i="10"/>
  <c r="D16" i="10"/>
  <c r="E17" i="16" l="1"/>
  <c r="D29" i="10"/>
  <c r="D34" i="10" s="1"/>
  <c r="D39" i="10" s="1"/>
  <c r="I11" i="6"/>
  <c r="E18" i="16" l="1"/>
  <c r="E29" i="16" s="1"/>
  <c r="E17" i="11"/>
  <c r="E18" i="11" s="1"/>
  <c r="E29" i="11" s="1"/>
  <c r="A127" i="9"/>
  <c r="D15" i="6" s="1"/>
  <c r="A64" i="9"/>
  <c r="D13" i="6" s="1"/>
  <c r="A39" i="9"/>
  <c r="D21" i="6" s="1"/>
  <c r="A14" i="9"/>
  <c r="A22" i="9"/>
  <c r="A58" i="9"/>
  <c r="D22" i="6" s="1"/>
  <c r="A11" i="9"/>
  <c r="D20" i="6" s="1"/>
  <c r="A29" i="9"/>
  <c r="A111" i="9"/>
  <c r="D11" i="6" s="1"/>
  <c r="A119" i="9"/>
  <c r="D14" i="6" s="1"/>
  <c r="G93" i="8" l="1"/>
  <c r="G92" i="8" s="1"/>
  <c r="G91" i="8" s="1"/>
  <c r="G90" i="8" s="1"/>
  <c r="G89" i="8" s="1"/>
  <c r="G88" i="8" s="1"/>
  <c r="G87" i="8" s="1"/>
  <c r="G86" i="8" s="1"/>
  <c r="G85" i="8" s="1"/>
  <c r="G84" i="8" s="1"/>
  <c r="G83" i="8" s="1"/>
  <c r="G82" i="8" s="1"/>
  <c r="G81" i="8" s="1"/>
  <c r="G80" i="8" s="1"/>
  <c r="G79" i="8" s="1"/>
  <c r="G78" i="8" s="1"/>
  <c r="G77" i="8" s="1"/>
  <c r="G76" i="8" s="1"/>
  <c r="G75" i="8" s="1"/>
  <c r="G74" i="8" s="1"/>
  <c r="G73" i="8" s="1"/>
  <c r="G72" i="8" s="1"/>
  <c r="G71" i="8" s="1"/>
  <c r="G70" i="8" s="1"/>
  <c r="G69" i="8" s="1"/>
  <c r="G68" i="8" s="1"/>
  <c r="G67" i="8" s="1"/>
  <c r="G66" i="8" s="1"/>
  <c r="G65" i="8" s="1"/>
  <c r="G64" i="8" s="1"/>
  <c r="G63" i="8" s="1"/>
  <c r="G62" i="8" s="1"/>
  <c r="G61" i="8" s="1"/>
  <c r="G60" i="8" s="1"/>
  <c r="G59" i="8" s="1"/>
  <c r="G58" i="8" s="1"/>
  <c r="G57" i="8" s="1"/>
  <c r="G56" i="8" s="1"/>
  <c r="G55" i="8" s="1"/>
  <c r="G54" i="8" s="1"/>
  <c r="G53" i="8" s="1"/>
  <c r="G52" i="8" s="1"/>
  <c r="G51" i="8" s="1"/>
  <c r="G50" i="8" s="1"/>
  <c r="G49" i="8" s="1"/>
  <c r="G48" i="8" s="1"/>
  <c r="G47" i="8" s="1"/>
  <c r="G46" i="8" s="1"/>
  <c r="G45" i="8" s="1"/>
  <c r="G44" i="8" s="1"/>
  <c r="G43" i="8" s="1"/>
  <c r="G42" i="8" s="1"/>
  <c r="G41" i="8" s="1"/>
  <c r="G40" i="8" s="1"/>
  <c r="G39" i="8" s="1"/>
  <c r="G38" i="8" s="1"/>
  <c r="G37" i="8" s="1"/>
  <c r="G36" i="8" s="1"/>
  <c r="G35" i="8" s="1"/>
  <c r="G34" i="8" s="1"/>
  <c r="G33" i="8" s="1"/>
  <c r="G32" i="8" s="1"/>
  <c r="G31" i="8" s="1"/>
  <c r="G30" i="8" s="1"/>
  <c r="G29" i="8" s="1"/>
  <c r="G28" i="8" s="1"/>
  <c r="G27" i="8" s="1"/>
  <c r="G26" i="8" s="1"/>
  <c r="G25" i="8" s="1"/>
  <c r="G24" i="8" s="1"/>
  <c r="G23" i="8" s="1"/>
  <c r="G22" i="8" s="1"/>
  <c r="G21" i="8" s="1"/>
  <c r="G20" i="8" s="1"/>
  <c r="G19" i="8" s="1"/>
  <c r="G18" i="8" s="1"/>
  <c r="G17" i="8" s="1"/>
  <c r="G16" i="8" s="1"/>
  <c r="G15" i="8" s="1"/>
  <c r="G14" i="8" s="1"/>
  <c r="G13" i="8" s="1"/>
  <c r="G12" i="8" s="1"/>
  <c r="G11" i="8" s="1"/>
  <c r="G10" i="8" s="1"/>
  <c r="G9" i="8" s="1"/>
  <c r="G8" i="8" s="1"/>
  <c r="G7" i="8" s="1"/>
  <c r="G6" i="8" s="1"/>
  <c r="G5" i="8" s="1"/>
  <c r="G4" i="8" s="1"/>
  <c r="G3" i="8" s="1"/>
  <c r="D16" i="6"/>
  <c r="E27" i="7"/>
  <c r="E12" i="7"/>
  <c r="F36" i="6"/>
  <c r="D36" i="6"/>
  <c r="F27" i="6"/>
  <c r="D27" i="6"/>
  <c r="F16" i="6"/>
  <c r="F29" i="6" l="1"/>
  <c r="F34" i="6" s="1"/>
  <c r="F39" i="6" s="1"/>
  <c r="D29" i="6"/>
  <c r="D34" i="6" s="1"/>
  <c r="D39" i="6" s="1"/>
  <c r="E17" i="7" s="1"/>
  <c r="E39" i="2"/>
  <c r="C39" i="2"/>
  <c r="A12" i="5" l="1"/>
  <c r="A17" i="5"/>
  <c r="A37" i="5"/>
  <c r="D22" i="2" s="1"/>
  <c r="A45" i="5"/>
  <c r="A50" i="5"/>
  <c r="A79" i="5"/>
  <c r="D11" i="2" s="1"/>
  <c r="A113" i="5"/>
  <c r="D12" i="2" s="1"/>
  <c r="G71" i="4"/>
  <c r="G70" i="4" s="1"/>
  <c r="G69" i="4" s="1"/>
  <c r="G68" i="4" s="1"/>
  <c r="G67" i="4" s="1"/>
  <c r="G66" i="4" s="1"/>
  <c r="G65" i="4" s="1"/>
  <c r="G64" i="4" s="1"/>
  <c r="G63" i="4" s="1"/>
  <c r="G62" i="4" s="1"/>
  <c r="G61" i="4" s="1"/>
  <c r="G60" i="4" s="1"/>
  <c r="G59" i="4" s="1"/>
  <c r="G58" i="4" s="1"/>
  <c r="G57" i="4" s="1"/>
  <c r="G56" i="4" s="1"/>
  <c r="G55" i="4" s="1"/>
  <c r="G54" i="4" s="1"/>
  <c r="G53" i="4" s="1"/>
  <c r="G52" i="4" s="1"/>
  <c r="G51" i="4" s="1"/>
  <c r="G50" i="4" s="1"/>
  <c r="G49" i="4" s="1"/>
  <c r="G48" i="4" s="1"/>
  <c r="G47" i="4" s="1"/>
  <c r="G46" i="4" s="1"/>
  <c r="G45" i="4" s="1"/>
  <c r="G44" i="4" s="1"/>
  <c r="G43" i="4" s="1"/>
  <c r="G42" i="4" s="1"/>
  <c r="G41" i="4" s="1"/>
  <c r="G40" i="4" s="1"/>
  <c r="G39" i="4" s="1"/>
  <c r="G38" i="4" s="1"/>
  <c r="G37" i="4" s="1"/>
  <c r="G36" i="4" s="1"/>
  <c r="G35" i="4" s="1"/>
  <c r="G34" i="4" s="1"/>
  <c r="G33" i="4" s="1"/>
  <c r="G32" i="4" s="1"/>
  <c r="G31" i="4" s="1"/>
  <c r="G30" i="4" s="1"/>
  <c r="G29" i="4" s="1"/>
  <c r="G28" i="4" s="1"/>
  <c r="G27" i="4" s="1"/>
  <c r="G26" i="4" s="1"/>
  <c r="G25" i="4" s="1"/>
  <c r="G24" i="4" s="1"/>
  <c r="G23" i="4" s="1"/>
  <c r="G22" i="4" s="1"/>
  <c r="G21" i="4" s="1"/>
  <c r="G20" i="4" s="1"/>
  <c r="G19" i="4" s="1"/>
  <c r="G18" i="4" s="1"/>
  <c r="G17" i="4" s="1"/>
  <c r="G16" i="4" s="1"/>
  <c r="G15" i="4" s="1"/>
  <c r="G14" i="4" s="1"/>
  <c r="G13" i="4" s="1"/>
  <c r="G12" i="4" s="1"/>
  <c r="G11" i="4" s="1"/>
  <c r="G10" i="4" s="1"/>
  <c r="G9" i="4" s="1"/>
  <c r="G8" i="4" s="1"/>
  <c r="G7" i="4" s="1"/>
  <c r="G6" i="4" s="1"/>
  <c r="G5" i="4" s="1"/>
  <c r="G4" i="4" s="1"/>
  <c r="G3" i="4" s="1"/>
  <c r="G72" i="4"/>
  <c r="E12" i="3"/>
  <c r="E27" i="3"/>
  <c r="C6" i="2"/>
  <c r="E6" i="2"/>
  <c r="C7" i="2"/>
  <c r="E7" i="2"/>
  <c r="C8" i="2"/>
  <c r="E8" i="2"/>
  <c r="C11" i="2"/>
  <c r="E11" i="2"/>
  <c r="C12" i="2"/>
  <c r="E12" i="2"/>
  <c r="C13" i="2"/>
  <c r="E13" i="2"/>
  <c r="C14" i="2"/>
  <c r="D14" i="2"/>
  <c r="E14" i="2"/>
  <c r="C15" i="2"/>
  <c r="E15" i="2"/>
  <c r="C16" i="2"/>
  <c r="E16" i="2"/>
  <c r="F16" i="2"/>
  <c r="C20" i="2"/>
  <c r="E20" i="2"/>
  <c r="C21" i="2"/>
  <c r="D21" i="2"/>
  <c r="E21" i="2"/>
  <c r="C22" i="2"/>
  <c r="E22" i="2"/>
  <c r="C23" i="2"/>
  <c r="E23" i="2"/>
  <c r="C24" i="2"/>
  <c r="E24" i="2"/>
  <c r="C25" i="2"/>
  <c r="E25" i="2"/>
  <c r="C26" i="2"/>
  <c r="E26" i="2"/>
  <c r="C27" i="2"/>
  <c r="E27" i="2"/>
  <c r="F27" i="2"/>
  <c r="C29" i="2"/>
  <c r="E29" i="2"/>
  <c r="C30" i="2"/>
  <c r="E30" i="2"/>
  <c r="C31" i="2"/>
  <c r="E31" i="2"/>
  <c r="C32" i="2"/>
  <c r="E32" i="2"/>
  <c r="C34" i="2"/>
  <c r="E34" i="2"/>
  <c r="C36" i="2"/>
  <c r="D36" i="2"/>
  <c r="E36" i="2"/>
  <c r="F36" i="2"/>
  <c r="D20" i="2" l="1"/>
  <c r="F29" i="2"/>
  <c r="F34" i="2" s="1"/>
  <c r="F39" i="2"/>
  <c r="D27" i="2"/>
  <c r="D16" i="2"/>
  <c r="D29" i="2" s="1"/>
  <c r="D34" i="2" s="1"/>
  <c r="D39" i="2" s="1"/>
  <c r="E17" i="3" l="1"/>
  <c r="E18" i="3" s="1"/>
  <c r="E29" i="3" s="1"/>
  <c r="E18" i="7"/>
  <c r="E2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D11" authorId="0" shapeId="0" xr:uid="{8778974D-C17B-444B-BB12-5348C109E0A0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1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Utfall Verksamhetskostnader_del 3/4
</t>
        </r>
      </text>
    </comment>
    <comment ref="A17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37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45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50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79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113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9" authorId="0" shapeId="0" xr:uid="{E8547252-BF81-4D4F-B42B-E1BB88744EE2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20" authorId="0" shapeId="0" xr:uid="{2C24E051-4BEE-4540-8578-3565FE2B6DCB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32" authorId="0" shapeId="0" xr:uid="{4E339E2C-99A2-4284-BDFB-66D177A9725B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46" authorId="0" shapeId="0" xr:uid="{EA3C8B6E-B269-486A-817E-5CBDAA5AC4AD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49" authorId="0" shapeId="0" xr:uid="{FC90E7A2-823D-447E-B085-2AC1B53D82B9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72" authorId="0" shapeId="0" xr:uid="{D27D71C9-D14D-485E-9239-49D979E7FCF3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115" authorId="0" shapeId="0" xr:uid="{69E045D9-95D6-45F1-B48F-BF3CC23BB88B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124" authorId="0" shapeId="0" xr:uid="{56A653EF-9246-40D4-9964-585B1EC7DCFD}">
      <text>
        <r>
          <rPr>
            <b/>
            <sz val="9"/>
            <color indexed="81"/>
            <rFont val="Tahoma"/>
            <family val="2"/>
          </rPr>
          <t xml:space="preserve"> Utfall Gåvor och bidrag</t>
        </r>
      </text>
    </comment>
    <comment ref="A128" authorId="0" shapeId="0" xr:uid="{AEA703F8-5386-4F54-A379-4A0F80D620B7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31" authorId="0" shapeId="0" xr:uid="{F4F479E5-E6E9-4E45-BF47-B6F734F267B2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34" authorId="0" shapeId="0" xr:uid="{C2E4D3EE-2071-4499-87FA-5719396E4F71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8" authorId="0" shapeId="0" xr:uid="{DB64E39A-8D81-4B01-8BD4-E346F9B640C9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13" authorId="0" shapeId="0" xr:uid="{26AA7180-AE5F-42B7-82CA-374AFE67B448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21" authorId="0" shapeId="0" xr:uid="{0A939C82-DB8D-4306-A5C7-351F8D555177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39" authorId="0" shapeId="0" xr:uid="{A7454177-79B7-4119-8C9E-43A2F0510EEC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42" authorId="0" shapeId="0" xr:uid="{2AB260F1-88D9-4871-B67E-675FC4E75E42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62" authorId="0" shapeId="0" xr:uid="{49D96220-984C-4DF1-9830-99AD5BE32FDB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106" authorId="0" shapeId="0" xr:uid="{184F4146-23AC-4DF0-9E6A-1787EE722A62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109" authorId="0" shapeId="0" xr:uid="{7A7EF5F3-DC94-4162-AA43-277BDEB8B2A1}">
      <text>
        <r>
          <rPr>
            <b/>
            <sz val="9"/>
            <color indexed="81"/>
            <rFont val="Tahoma"/>
            <family val="2"/>
          </rPr>
          <t xml:space="preserve"> Utfall Gåvor och bidrag</t>
        </r>
      </text>
    </comment>
    <comment ref="A112" authorId="0" shapeId="0" xr:uid="{42D7528A-1557-4FE1-86BB-13E229D02E2E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25" authorId="0" shapeId="0" xr:uid="{EC22A3A7-848D-40AF-9B0D-A5C36C1BB748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37" authorId="0" shapeId="0" xr:uid="{46111190-8614-42FF-881B-C8C851F2616E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7" authorId="0" shapeId="0" xr:uid="{58DB7DF7-022E-4E3E-B864-DB522D61DDED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10" authorId="0" shapeId="0" xr:uid="{6CB41963-C4B5-4FEB-96CF-5A45E2AE1949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19" authorId="0" shapeId="0" xr:uid="{DFEB04EB-9118-4BAD-88BE-9365661D5E00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33" authorId="0" shapeId="0" xr:uid="{37E13358-1537-4822-B61D-9EA84A652E03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36" authorId="0" shapeId="0" xr:uid="{0DF36166-6324-4067-AABF-BA4410D38925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51" authorId="0" shapeId="0" xr:uid="{36802D42-5554-4A7A-8312-CC1BF75BAB20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90" authorId="0" shapeId="0" xr:uid="{DC67B59D-08BC-4384-97EB-85BA217273E4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93" authorId="0" shapeId="0" xr:uid="{E1F851F2-3459-4372-887C-42DA0FE9196C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96" authorId="0" shapeId="0" xr:uid="{8BF67D38-BCF4-4B80-919C-5E30722837C5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99" authorId="0" shapeId="0" xr:uid="{F4F3402A-8BC3-4F89-B31D-93B31A8A3EF6}">
      <text>
        <r>
          <rPr>
            <b/>
            <sz val="9"/>
            <color indexed="81"/>
            <rFont val="Tahoma"/>
            <family val="2"/>
          </rPr>
          <t xml:space="preserve">Utfall Försäljningsintäkter
</t>
        </r>
      </text>
    </comment>
    <comment ref="A105" authorId="0" shapeId="0" xr:uid="{13EA73AB-F1C6-41A9-BE9F-56740B8A90A5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7" authorId="0" shapeId="0" xr:uid="{597A79FB-2CE3-4807-A0AB-FC07C7F8A62F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10" authorId="0" shapeId="0" xr:uid="{949FEF92-D7AD-448E-A25B-C973762FF8F3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14" authorId="0" shapeId="0" xr:uid="{0F961224-B985-46FC-B2CB-7A2F1D92FD1A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18" authorId="0" shapeId="0" xr:uid="{C29D13A7-C0A5-4DC4-95E6-B20B7BAF4899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24" authorId="0" shapeId="0" xr:uid="{A9D86F00-9FEE-4E9D-BF14-1BD9952AA4C6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36" authorId="0" shapeId="0" xr:uid="{BD49FC73-0CFB-4E80-9BBA-C7BD7F7E6A20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77" authorId="0" shapeId="0" xr:uid="{4CE1008C-4625-4F81-B3E3-B47798D2F279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83" authorId="0" shapeId="0" xr:uid="{13EB8CE4-7795-4608-ACD0-1E1DCAB79FD5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86" authorId="0" shapeId="0" xr:uid="{201BAA5E-740E-449E-8F82-E5674D7F4618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00" authorId="0" shapeId="0" xr:uid="{694EB5AB-CD2F-4F44-8978-DB658324DE40}">
      <text>
        <r>
          <rPr>
            <b/>
            <sz val="9"/>
            <color indexed="81"/>
            <rFont val="Tahoma"/>
            <family val="2"/>
          </rPr>
          <t xml:space="preserve">Utfall Försäljningsintäkter
</t>
        </r>
      </text>
    </comment>
    <comment ref="A106" authorId="0" shapeId="0" xr:uid="{CBA0546C-C076-446B-BC88-8F1E36B310FA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6" authorId="0" shapeId="0" xr:uid="{D9CE3514-DB48-454D-994C-6B1BB86C106D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9" authorId="0" shapeId="0" xr:uid="{389A39B7-DFC9-4A25-AA1C-65C49F83695F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13" authorId="0" shapeId="0" xr:uid="{FA7D98C0-C4A6-432D-9B42-08B11BFF0845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19" authorId="0" shapeId="0" xr:uid="{251150B2-39C2-479D-BA40-1E744B9EF2F8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22" authorId="0" shapeId="0" xr:uid="{681D4A8F-2747-42C6-9AF0-C56E0634AA11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33" authorId="0" shapeId="0" xr:uid="{5232F4CB-B182-4CF8-853B-2EE495545584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73" authorId="0" shapeId="0" xr:uid="{0AEB5BF0-8D71-417D-8B5D-F9375C8D70E2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98" authorId="0" shapeId="0" xr:uid="{8F19936D-C10D-4509-A6F3-EC360F13B34A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01" authorId="0" shapeId="0" xr:uid="{851391DA-0293-4A27-9045-01E810F052B0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04" authorId="0" shapeId="0" xr:uid="{576E14E8-3D4A-44E9-A277-E9AB472D4DCD}">
      <text>
        <r>
          <rPr>
            <b/>
            <sz val="9"/>
            <color indexed="81"/>
            <rFont val="Tahoma"/>
            <family val="2"/>
          </rPr>
          <t xml:space="preserve">Utfall Försäljningsintäkter
</t>
        </r>
      </text>
    </comment>
    <comment ref="A113" authorId="0" shapeId="0" xr:uid="{576230F3-054B-4055-A0C6-0D8309AFB74F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G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Björn Flood 8PBQ:</t>
        </r>
        <r>
          <rPr>
            <sz val="9"/>
            <color indexed="81"/>
            <rFont val="Tahoma"/>
            <family val="2"/>
          </rPr>
          <t xml:space="preserve">
Här räknar jag ut rörelsen för kontroll mot balansräkningen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A1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Utfall Verksamhetskostnader_del 1/4
</t>
        </r>
      </text>
    </comment>
    <comment ref="A1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Utfall Verksamhetskostnader_del 2/4</t>
        </r>
      </text>
    </comment>
    <comment ref="A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Utfall Verksamhetskostnader_del 3/4</t>
        </r>
      </text>
    </comment>
    <comment ref="A2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Utfall Verksamhetskostnader_del 4/4</t>
        </r>
      </text>
    </comment>
    <comment ref="A39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Försäljningskostnader</t>
        </r>
      </text>
    </comment>
    <comment ref="A5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Utfall Övriga externa kostnader</t>
        </r>
      </text>
    </comment>
    <comment ref="A64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Utfall Verksamhetsintäkter
</t>
        </r>
      </text>
    </comment>
    <comment ref="A111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Utfall 
medlemsavgifter
</t>
        </r>
      </text>
    </comment>
    <comment ref="A1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 xml:space="preserve">Utfall Försäljningsintäkter
</t>
        </r>
      </text>
    </comment>
    <comment ref="A127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Utfall Övriga intäkter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Björn Flood 8PBQ</author>
  </authors>
  <commentList>
    <comment ref="G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Björn Flood 8PBQ:</t>
        </r>
        <r>
          <rPr>
            <sz val="9"/>
            <color indexed="81"/>
            <rFont val="Tahoma"/>
            <family val="2"/>
          </rPr>
          <t xml:space="preserve">
Här räknar jag ut rörelsen för kontroll mot balansräkningen</t>
        </r>
      </text>
    </comment>
  </commentList>
</comments>
</file>

<file path=xl/sharedStrings.xml><?xml version="1.0" encoding="utf-8"?>
<sst xmlns="http://schemas.openxmlformats.org/spreadsheetml/2006/main" count="7220" uniqueCount="1046">
  <si>
    <t>Årets resultat</t>
  </si>
  <si>
    <t>Bokslutsdispositioner</t>
  </si>
  <si>
    <t>Överskott efter finansiella poster</t>
  </si>
  <si>
    <t>Finansiella kostnader</t>
  </si>
  <si>
    <t>Finansiella intäkter</t>
  </si>
  <si>
    <t>Verksamhetens resultat</t>
  </si>
  <si>
    <t>Summa kostnader</t>
  </si>
  <si>
    <t>allt annat</t>
  </si>
  <si>
    <t>Övriga kostnader</t>
  </si>
  <si>
    <t>anläggningstillgångar</t>
  </si>
  <si>
    <t xml:space="preserve">Avskrivningar av materiella </t>
  </si>
  <si>
    <t>Personalkostnader</t>
  </si>
  <si>
    <t>bl a nordea +</t>
  </si>
  <si>
    <t>Swishavgifter</t>
  </si>
  <si>
    <t>Övriga externa kostnader</t>
  </si>
  <si>
    <t>Materiel</t>
  </si>
  <si>
    <t>Försäljningskostnader</t>
  </si>
  <si>
    <t>start(5ö2d), 2KM, 2riks</t>
  </si>
  <si>
    <t>SoppaPeng</t>
  </si>
  <si>
    <t>Verksamhetskostnader</t>
  </si>
  <si>
    <t>Kostnader</t>
  </si>
  <si>
    <t>Summa intäkter</t>
  </si>
  <si>
    <t>Övriga intäkter</t>
  </si>
  <si>
    <t>Skjortor , tavlor ut för byte</t>
  </si>
  <si>
    <t>Försäljningsintäkter</t>
  </si>
  <si>
    <t>Verksamhetsintäkter</t>
  </si>
  <si>
    <t>Jobb + CUPER</t>
  </si>
  <si>
    <t>Gåvor och bidrag</t>
  </si>
  <si>
    <t>17 ca avgifter FELSÖK</t>
  </si>
  <si>
    <t>Medlemsavgifter</t>
  </si>
  <si>
    <t>Intäkter</t>
  </si>
  <si>
    <t>Björns noteringar</t>
  </si>
  <si>
    <t>Resultaträkning</t>
  </si>
  <si>
    <t>Budget</t>
  </si>
  <si>
    <t>Utfall</t>
  </si>
  <si>
    <t>Förenklat årsbokslut för räkenskapsåret 2018-05-01 – 2019-04-30</t>
  </si>
  <si>
    <t>Föreningen Solna AIK DC</t>
  </si>
  <si>
    <t>Rörelser 1805-1904</t>
  </si>
  <si>
    <t>__________________________________</t>
  </si>
  <si>
    <t>___________________________________</t>
  </si>
  <si>
    <t>2019-05-__</t>
  </si>
  <si>
    <t>Summa eget kapital och skulder</t>
  </si>
  <si>
    <t>Summa skulder</t>
  </si>
  <si>
    <t>Övriga skulder</t>
  </si>
  <si>
    <t>Skatteskulder</t>
  </si>
  <si>
    <t>Leverantörsskulder</t>
  </si>
  <si>
    <t>Låneskulder</t>
  </si>
  <si>
    <t>Skulder</t>
  </si>
  <si>
    <t>Obeskattade reserver</t>
  </si>
  <si>
    <t>Summa eget kapital</t>
  </si>
  <si>
    <t>Balanserade överskott</t>
  </si>
  <si>
    <t>Eget kapital</t>
  </si>
  <si>
    <t>Summa tillgångar</t>
  </si>
  <si>
    <t>per 2018-05-02</t>
  </si>
  <si>
    <t>Kassa och bank</t>
  </si>
  <si>
    <t>Finansiella placeringar</t>
  </si>
  <si>
    <t>Dagskassa f.f. hos FLOoden 2019-05-13</t>
  </si>
  <si>
    <t>Övriga fordringar</t>
  </si>
  <si>
    <t>Kundfordringar</t>
  </si>
  <si>
    <t>Varulager</t>
  </si>
  <si>
    <t>Inventarier</t>
  </si>
  <si>
    <t>Immateriella anläggningstillgångar</t>
  </si>
  <si>
    <t>Tillgångar</t>
  </si>
  <si>
    <t xml:space="preserve">                                   </t>
  </si>
  <si>
    <t>I</t>
  </si>
  <si>
    <t xml:space="preserve">  </t>
  </si>
  <si>
    <t>SEK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</si>
  <si>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</si>
  <si>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PRIS ENL SPEC                      </t>
  </si>
  <si>
    <t xml:space="preserve">VOONG,A SAT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</si>
  <si>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VOONG,A SAT                        </t>
  </si>
  <si>
    <t xml:space="preserve">                      </t>
  </si>
  <si>
    <t xml:space="preserve">Mikael Therén                      641130-1390                        Sommarv 5                          16931 Solna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</si>
  <si>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Mikael Therén                      </t>
  </si>
  <si>
    <t xml:space="preserve">106 69 43-0                        </t>
  </si>
  <si>
    <t xml:space="preserve">HESSELVALL,OLA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</si>
  <si>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HESSELVALL,OLA                     </t>
  </si>
  <si>
    <t xml:space="preserve">LUNDGREN,INGVAR TOMMY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</si>
  <si>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LUNDGREN,INGVAR TOMMY              </t>
  </si>
  <si>
    <t xml:space="preserve">              1.801,93</t>
  </si>
  <si>
    <t xml:space="preserve">PETTERSSON,ROBERT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</si>
  <si>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PETTERSSON,ROBERT                  </t>
  </si>
  <si>
    <t xml:space="preserve">              2.101,93</t>
  </si>
  <si>
    <t xml:space="preserve">HJORT,MONIKA HELENA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</si>
  <si>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HJORT,MONIKA HELENA                </t>
  </si>
  <si>
    <t xml:space="preserve">              2.401,93</t>
  </si>
  <si>
    <t xml:space="preserve">Avg  Anna-Lena Olsson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</si>
  <si>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Anna-Lena Olsson                   </t>
  </si>
  <si>
    <t xml:space="preserve">              4.201,93</t>
  </si>
  <si>
    <t xml:space="preserve">Sven, Jarlis, Agge, Patrik NybroX2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</si>
  <si>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Björn Flood                        </t>
  </si>
  <si>
    <t xml:space="preserve">Medlemsavgift Eija Metsi-Mellberg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</si>
  <si>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Robert Mellberg                    </t>
  </si>
  <si>
    <t xml:space="preserve">427 50 12-5                        </t>
  </si>
  <si>
    <t xml:space="preserve">AIK övergång                       </t>
  </si>
  <si>
    <t xml:space="preserve">AIK övergång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</si>
  <si>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STOCKHOLMS DARTFÖRBUND             </t>
  </si>
  <si>
    <t xml:space="preserve">5383-7753                          </t>
  </si>
  <si>
    <t xml:space="preserve">AIK lagx4                          </t>
  </si>
  <si>
    <t xml:space="preserve">              1.101,93</t>
  </si>
  <si>
    <t xml:space="preserve">AIK lagx4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</si>
  <si>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1.401,93</t>
  </si>
  <si>
    <t xml:space="preserve">BERNERGÅRD,ANNICA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</si>
  <si>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BERNERGÅRD,ANNICA                  </t>
  </si>
  <si>
    <t xml:space="preserve">              1.701,93</t>
  </si>
  <si>
    <t xml:space="preserve">THÅLIN,MICAEL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</si>
  <si>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THÅLIN,MICAEL                      </t>
  </si>
  <si>
    <t xml:space="preserve">johanna karlsson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</si>
  <si>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PER-OLA KARLSSON                   </t>
  </si>
  <si>
    <t xml:space="preserve">80 57 08-5                         </t>
  </si>
  <si>
    <t xml:space="preserve">JÄDERLAND OVE 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</si>
  <si>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JÄDERLAND,OVE KRISTIAN             </t>
  </si>
  <si>
    <t xml:space="preserve">              2.601,93</t>
  </si>
  <si>
    <t xml:space="preserve">MARKUSSON,ÅSA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</si>
  <si>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MARKUSSON,ÅSA                      </t>
  </si>
  <si>
    <t xml:space="preserve">              2.901,93</t>
  </si>
  <si>
    <t xml:space="preserve">FLOOD STEFAN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</si>
  <si>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FLOOD,STEFAN                       </t>
  </si>
  <si>
    <t xml:space="preserve">              3.201,93</t>
  </si>
  <si>
    <t xml:space="preserve">Medlemssvgift Linus Persson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</si>
  <si>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Linus Per Mikael Persson           </t>
  </si>
  <si>
    <t xml:space="preserve">från hasse å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</si>
  <si>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HANS ÅSTRÖM                        </t>
  </si>
  <si>
    <t xml:space="preserve">              3.335,93</t>
  </si>
  <si>
    <t xml:space="preserve">Årsavgift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</si>
  <si>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SWISH AVGIFT                       </t>
  </si>
  <si>
    <t xml:space="preserve">              3.635,93</t>
  </si>
  <si>
    <t xml:space="preserve">MOTHANDER EVA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</si>
  <si>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MOTHANDER,EVA                      </t>
  </si>
  <si>
    <t xml:space="preserve">              3.632,93</t>
  </si>
  <si>
    <t xml:space="preserve">              3.932,93</t>
  </si>
  <si>
    <t xml:space="preserve">5579411437025226/Medlemsavgift för Anita Granbäck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</si>
  <si>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ANITA GRANBÄCK                     </t>
  </si>
  <si>
    <t xml:space="preserve">123-294 05 34/070 491 46 30        </t>
  </si>
  <si>
    <t xml:space="preserve">              4.532,93</t>
  </si>
  <si>
    <t xml:space="preserve">NIVA,MICAEL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</si>
  <si>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NIVA,MICAEL                        </t>
  </si>
  <si>
    <t xml:space="preserve">5585056979646722/Lasse&amp;amp;Stina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</si>
  <si>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MOBERG LARS                        </t>
  </si>
  <si>
    <t xml:space="preserve">123-294 05 34/070 461 21 10        </t>
  </si>
  <si>
    <t xml:space="preserve">5584983854086520/Agneta Wollner 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</si>
  <si>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WOLLNER,AGNETA                     </t>
  </si>
  <si>
    <t xml:space="preserve">123-294 05 34/070 490 82 90        </t>
  </si>
  <si>
    <t xml:space="preserve">LICSlavisaP                        </t>
  </si>
  <si>
    <t xml:space="preserve">licAIKSlavisaP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</si>
  <si>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ög johanna k                       </t>
  </si>
  <si>
    <t xml:space="preserve">              5.182,93</t>
  </si>
  <si>
    <t xml:space="preserve">övergångJohannaK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</si>
  <si>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STIG HÄGG 550420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</si>
  <si>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HÄGG STIG                          </t>
  </si>
  <si>
    <t xml:space="preserve">85 61 81-3                         </t>
  </si>
  <si>
    <t xml:space="preserve">              5.782,93</t>
  </si>
  <si>
    <t xml:space="preserve">Kurt Svensson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</si>
  <si>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Kurt Svensson                      </t>
  </si>
  <si>
    <t xml:space="preserve">              5.982,93</t>
  </si>
  <si>
    <t xml:space="preserve">5590260845997177/EastCup 2018-09-15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</si>
  <si>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34/070 740 46 24        </t>
  </si>
  <si>
    <t xml:space="preserve">              6.182,93</t>
  </si>
  <si>
    <t xml:space="preserve">Felsänt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</si>
  <si>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6.482,93</t>
  </si>
  <si>
    <t xml:space="preserve">5593592072496470/Cup 22/9 15 start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</si>
  <si>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MIKAEL NYBRO                       </t>
  </si>
  <si>
    <t xml:space="preserve">123-294 05 34/070 237 86 00        </t>
  </si>
  <si>
    <t xml:space="preserve">              6.472,93</t>
  </si>
  <si>
    <t xml:space="preserve">5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</si>
  <si>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                      </t>
  </si>
  <si>
    <t xml:space="preserve">              6.469,93</t>
  </si>
  <si>
    <t xml:space="preserve">RiksÖpp                            </t>
  </si>
  <si>
    <t xml:space="preserve">Faktnt442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</si>
  <si>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Svenska Dart Förbundet             </t>
  </si>
  <si>
    <t xml:space="preserve">245-6507                           </t>
  </si>
  <si>
    <t xml:space="preserve">RiksDam                            </t>
  </si>
  <si>
    <t xml:space="preserve">              5.269,93</t>
  </si>
  <si>
    <t xml:space="preserve">Faktnt406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</si>
  <si>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5.734,93</t>
  </si>
  <si>
    <t xml:space="preserve">5613129784777899/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</si>
  <si>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6.034,93</t>
  </si>
  <si>
    <t xml:space="preserve">5621197122917447/Medlemsavgift Rune K.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</si>
  <si>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RUNE KVASSHEIM                     </t>
  </si>
  <si>
    <t xml:space="preserve">123-294 05 34/072 300 81 55        </t>
  </si>
  <si>
    <t xml:space="preserve">5623781572637926/cup 27/10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</si>
  <si>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SingelSSDC                         </t>
  </si>
  <si>
    <t xml:space="preserve">              6.234,93</t>
  </si>
  <si>
    <t xml:space="preserve">SINGELSSDC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</si>
  <si>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Svenska Handelsbanken AB           </t>
  </si>
  <si>
    <t xml:space="preserve">6915  380462818                    </t>
  </si>
  <si>
    <t xml:space="preserve">              6.228,93</t>
  </si>
  <si>
    <t xml:space="preserve">3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</si>
  <si>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5629982002097288/Cup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</si>
  <si>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6.605,93</t>
  </si>
  <si>
    <t xml:space="preserve">              7.005,93</t>
  </si>
  <si>
    <t xml:space="preserve">5636097034738792/nov 10 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</si>
  <si>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NICKLAS LINDMARK                   </t>
  </si>
  <si>
    <t xml:space="preserve">123-294 05 34/070 878 52 75        </t>
  </si>
  <si>
    <t xml:space="preserve">              7.485,93</t>
  </si>
  <si>
    <t xml:space="preserve">5643771914848399/Cup 17/11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</si>
  <si>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6.725,93</t>
  </si>
  <si>
    <t xml:space="preserve">5649032249510475/Cup 2018-11-24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</si>
  <si>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34/070 322 05 88        </t>
  </si>
  <si>
    <t xml:space="preserve">5654852992190780/1/12 36 start + gåvor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</si>
  <si>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7.477,93</t>
  </si>
  <si>
    <t xml:space="preserve">4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</si>
  <si>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7.877,93</t>
  </si>
  <si>
    <t xml:space="preserve">5660988951590244/Cup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</si>
  <si>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</si>
  <si>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7.373,93</t>
  </si>
  <si>
    <t xml:space="preserve">              6.623,93</t>
  </si>
  <si>
    <t xml:space="preserve">              6.303,93</t>
  </si>
  <si>
    <t xml:space="preserve">5696659314610909/34 start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</si>
  <si>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5703169594020673/eastcup 300-90=210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</si>
  <si>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6.523,93</t>
  </si>
  <si>
    <t xml:space="preserve">5703171456570865/det ska vara 220kr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</si>
  <si>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6.517,93</t>
  </si>
  <si>
    <t xml:space="preserve">              7.037,93</t>
  </si>
  <si>
    <t xml:space="preserve">5708489694460659/Cup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</si>
  <si>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7.537,93</t>
  </si>
  <si>
    <t xml:space="preserve">5720673774620535/Cup 16/2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</si>
  <si>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6.867,93</t>
  </si>
  <si>
    <t xml:space="preserve">5728297162711105/eastcup 2019-02-23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</si>
  <si>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6.861,93</t>
  </si>
  <si>
    <t xml:space="preserve">              7.021,93</t>
  </si>
  <si>
    <t xml:space="preserve">5732881810870700/EastCup 2019-03-02 16deltagare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</si>
  <si>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7.281,93</t>
  </si>
  <si>
    <t xml:space="preserve">5744866014270548/26  start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</si>
  <si>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7.501,93</t>
  </si>
  <si>
    <t xml:space="preserve">5754047431130811/23mars 22 start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</si>
  <si>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5757099699261135/eastcup 2019-03-30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</si>
  <si>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7.733,93</t>
  </si>
  <si>
    <t xml:space="preserve">              8.133,93</t>
  </si>
  <si>
    <t xml:space="preserve">5769857728063785/Cup 13 april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</si>
  <si>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34/070 950 66 33        </t>
  </si>
  <si>
    <t xml:space="preserve">              8.131,93</t>
  </si>
  <si>
    <t xml:space="preserve">1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</si>
  <si>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Egna anteckningar</t>
  </si>
  <si>
    <t>Betalkod</t>
  </si>
  <si>
    <t>Landkod</t>
  </si>
  <si>
    <t>Valutakod</t>
  </si>
  <si>
    <t>Utländskt belopp</t>
  </si>
  <si>
    <t>Utgående saldo</t>
  </si>
  <si>
    <t>Referens/meddelande</t>
  </si>
  <si>
    <t>Till/från namn</t>
  </si>
  <si>
    <t>Till/från konto</t>
  </si>
  <si>
    <t>Bokfört belopp (SEK)</t>
  </si>
  <si>
    <t>Bokföringsdatum</t>
  </si>
  <si>
    <t xml:space="preserve">Ficka: </t>
  </si>
  <si>
    <t xml:space="preserve">48 22 16-9   </t>
  </si>
  <si>
    <t xml:space="preserve">Konto: </t>
  </si>
  <si>
    <t>Swish IN</t>
  </si>
  <si>
    <t>PtW</t>
  </si>
  <si>
    <t>Dagkassa</t>
  </si>
  <si>
    <t>Nybro</t>
  </si>
  <si>
    <t>EastCup</t>
  </si>
  <si>
    <t>Kontant</t>
  </si>
  <si>
    <t>FLOoden</t>
  </si>
  <si>
    <t xml:space="preserve">5613129784777899/        cup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</si>
  <si>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Utfall Övriga intäkter</t>
  </si>
  <si>
    <t>Utfall medlemsavgifter</t>
  </si>
  <si>
    <t>ÖG avg</t>
  </si>
  <si>
    <t>StDF</t>
  </si>
  <si>
    <t>Utfall Verksamhetskostnader_del 4/4</t>
  </si>
  <si>
    <t>Sommarlagen</t>
  </si>
  <si>
    <t>AIK-&gt;StDF Lagavgift</t>
  </si>
  <si>
    <t>AIK-&gt;StDF Mixlag x2</t>
  </si>
  <si>
    <t>Utfall Verksamhetskostnader_del 1/4</t>
  </si>
  <si>
    <t>Asat ers</t>
  </si>
  <si>
    <t>Mathilda licens</t>
  </si>
  <si>
    <t>Utfall Övriga externa kostnader</t>
  </si>
  <si>
    <t>Papper</t>
  </si>
  <si>
    <t>Pennor</t>
  </si>
  <si>
    <t>Uppstartsmötet</t>
  </si>
  <si>
    <t>Utfall Verksamhetskostnader_del 3/4</t>
  </si>
  <si>
    <t>att kräva in i skuld</t>
  </si>
  <si>
    <t>plus swish</t>
  </si>
  <si>
    <t>Vår revisionsberättelse har avgetts 2019-05-__</t>
  </si>
  <si>
    <t xml:space="preserve">KREDITRÄNTA                        </t>
  </si>
  <si>
    <t xml:space="preserve">433 86 52-3                        </t>
  </si>
  <si>
    <t xml:space="preserve">HANS THUN                          </t>
  </si>
  <si>
    <t xml:space="preserve">fakt 20020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</si>
  <si>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 tröjtryck                        </t>
  </si>
  <si>
    <t xml:space="preserve">Faktura 624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</si>
  <si>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1.054,56</t>
  </si>
  <si>
    <t xml:space="preserve">Sammandrag 2 Div 3C                </t>
  </si>
  <si>
    <t xml:space="preserve">6046245016559619/East  5k för 2xriksserien. Avdrag pc 1500 2xtröjor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</si>
  <si>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2.256,56</t>
  </si>
  <si>
    <t xml:space="preserve">110 29 25-3                        </t>
  </si>
  <si>
    <t xml:space="preserve">Sponsorhuset AB                    </t>
  </si>
  <si>
    <t xml:space="preserve">SH29003007000061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</si>
  <si>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34/073 669 81 15        </t>
  </si>
  <si>
    <t xml:space="preserve">Per Forsblom                       </t>
  </si>
  <si>
    <t xml:space="preserve">6019660628178797/per forsblom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</si>
  <si>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34/076 291 98 33        </t>
  </si>
  <si>
    <t xml:space="preserve">Tomas Svartling                    </t>
  </si>
  <si>
    <t xml:space="preserve">6000739588648381/Tomas Svartling 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</si>
  <si>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 Tillbom 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</si>
  <si>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Övergång Tillbom                   </t>
  </si>
  <si>
    <t xml:space="preserve">123-294 05 34/070 527 90 02        </t>
  </si>
  <si>
    <t xml:space="preserve">Leo Blomberg                       </t>
  </si>
  <si>
    <t xml:space="preserve">5990224000198938/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</si>
  <si>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Fakt:603 knd:1028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</si>
  <si>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RIKS12lag omg1-2019                </t>
  </si>
  <si>
    <t xml:space="preserve">107 59 85-0                        </t>
  </si>
  <si>
    <t xml:space="preserve">ANETTE TILLBOM                     </t>
  </si>
  <si>
    <t xml:space="preserve">Anette Tillbom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</si>
  <si>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1.557,93</t>
  </si>
  <si>
    <t xml:space="preserve">SVENSKA DARTFÖRBUNDET              </t>
  </si>
  <si>
    <t xml:space="preserve">Återbet avgift Riksserien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</si>
  <si>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1.563,93</t>
  </si>
  <si>
    <t xml:space="preserve">Fakt 19119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</si>
  <si>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13stTryck                          </t>
  </si>
  <si>
    <t xml:space="preserve">SH29003007000060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</si>
  <si>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3.300,93</t>
  </si>
  <si>
    <t xml:space="preserve">112 49 09-1                        </t>
  </si>
  <si>
    <t xml:space="preserve">AB SVENSKA SPEL                    </t>
  </si>
  <si>
    <t xml:space="preserve">REFERENS: 9330764191001            Ev retur återbet till Bg  330-0654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</si>
  <si>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34/070 374 23 36        </t>
  </si>
  <si>
    <t xml:space="preserve">BÄCKSTRÖM,PÄR STEFAN               </t>
  </si>
  <si>
    <t xml:space="preserve">5953232625868411/Pär Bäckström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</si>
  <si>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3.114,93</t>
  </si>
  <si>
    <t xml:space="preserve">5952187066046452/tröjan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</si>
  <si>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2.814,93</t>
  </si>
  <si>
    <t xml:space="preserve">123-294 05 34/072 158 93 35        </t>
  </si>
  <si>
    <t xml:space="preserve">KARLSSON,JOHANNA                   </t>
  </si>
  <si>
    <t xml:space="preserve">5952192329516035/Tröja Johanna Karlsson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</si>
  <si>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1.898,93</t>
  </si>
  <si>
    <t xml:space="preserve">              1.900,43</t>
  </si>
  <si>
    <t xml:space="preserve">RIKSlagavg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</si>
  <si>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1.906,43</t>
  </si>
  <si>
    <t xml:space="preserve">RIKSlagavg                         </t>
  </si>
  <si>
    <t xml:space="preserve">123-294 05 34/073 979 11 31        </t>
  </si>
  <si>
    <t xml:space="preserve">Ulf Tommy Samuelsson               </t>
  </si>
  <si>
    <t xml:space="preserve">5941845392166315/Uffe Samuelsson extra tröja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</si>
  <si>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11TRÖJOR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</si>
  <si>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4.290,43</t>
  </si>
  <si>
    <t xml:space="preserve">123-294 05 34/070 684 29 00        </t>
  </si>
  <si>
    <t xml:space="preserve">LUNDGREN,TOMMY                     </t>
  </si>
  <si>
    <t xml:space="preserve">5940946315796527/klubbtröja Tommy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</si>
  <si>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34/076 250 29 77        </t>
  </si>
  <si>
    <t xml:space="preserve">5940942218406444/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</si>
  <si>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</si>
  <si>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4.274,43</t>
  </si>
  <si>
    <t xml:space="preserve">19084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</si>
  <si>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4.292,43</t>
  </si>
  <si>
    <t xml:space="preserve">16stTryck                          </t>
  </si>
  <si>
    <t xml:space="preserve">              7.292,43</t>
  </si>
  <si>
    <t xml:space="preserve">123-294 05 34/072 930 62 43        </t>
  </si>
  <si>
    <t xml:space="preserve">Mathilda Widerström                </t>
  </si>
  <si>
    <t xml:space="preserve">5903880142826336/Från Mathilda Widerström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</si>
  <si>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6.992,43</t>
  </si>
  <si>
    <t xml:space="preserve">123-294 05 34/073 708 89 21        </t>
  </si>
  <si>
    <t xml:space="preserve">CHRISTER APELQVIST                 </t>
  </si>
  <si>
    <t xml:space="preserve">5903382156866434/C.Appelqvist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</si>
  <si>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34/072 541 31 01        </t>
  </si>
  <si>
    <t xml:space="preserve">Rolf Urban Tony Wihlborg           </t>
  </si>
  <si>
    <t xml:space="preserve">5901087348426030/Medlemsavgift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</si>
  <si>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6.092,43</t>
  </si>
  <si>
    <t xml:space="preserve">123-294 05 34/076 021 86 88        </t>
  </si>
  <si>
    <t xml:space="preserve">MAGDALENA KUHL                     </t>
  </si>
  <si>
    <t xml:space="preserve">5900364375576314/Jonny Kuhl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</si>
  <si>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5.792,43</t>
  </si>
  <si>
    <t xml:space="preserve">123-294 05 34/070 539 77 76        </t>
  </si>
  <si>
    <t xml:space="preserve">PATRIK JARLEMAN                    </t>
  </si>
  <si>
    <t xml:space="preserve">5899720881656755/Patrik Jarleman. Solna AIK DC. Medl.nr. 648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</si>
  <si>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5900212809826193/Lasse Moberg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</si>
  <si>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34/073 955 44 87        </t>
  </si>
  <si>
    <t xml:space="preserve">WOLFSCHMIDT CHRISTINA              </t>
  </si>
  <si>
    <t xml:space="preserve">5898619880046334/Stina 19/20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</si>
  <si>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4.892,43</t>
  </si>
  <si>
    <t xml:space="preserve">              4.592,43</t>
  </si>
  <si>
    <t xml:space="preserve">123-294 05 34/073 906 93 68        </t>
  </si>
  <si>
    <t xml:space="preserve">VERONICA JÄRLINGE                  </t>
  </si>
  <si>
    <t xml:space="preserve">5893435901936412/Veronica Järlinge (medlemsavgift)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</si>
  <si>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34/070 618 66 68        </t>
  </si>
  <si>
    <t xml:space="preserve">MIKAEL HOLM                        </t>
  </si>
  <si>
    <t xml:space="preserve">5893137221776186/micke holm,matte holm,ullis holm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</si>
  <si>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15 st. à  2,00kr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</si>
  <si>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3.398,43</t>
  </si>
  <si>
    <t xml:space="preserve">3300  6711080132                   </t>
  </si>
  <si>
    <t xml:space="preserve">Nordea                             </t>
  </si>
  <si>
    <t xml:space="preserve">PLYFOR X6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</si>
  <si>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3.428,43</t>
  </si>
  <si>
    <t xml:space="preserve">Plyfor x6                          </t>
  </si>
  <si>
    <t xml:space="preserve">123-294 05 34/076 946 86 77        </t>
  </si>
  <si>
    <t xml:space="preserve">Daniel Blom                        </t>
  </si>
  <si>
    <t xml:space="preserve">5887977641926266/Daniel Blom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</si>
  <si>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SAIDA SMAJIC                       </t>
  </si>
  <si>
    <t xml:space="preserve">Elvis Smajic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</si>
  <si>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4.778,43</t>
  </si>
  <si>
    <t xml:space="preserve">från hasse åström solna aik dart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</si>
  <si>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34/073 744 35 80        </t>
  </si>
  <si>
    <t xml:space="preserve">TUUNANEN ANGBERG,ANNELIE           </t>
  </si>
  <si>
    <t xml:space="preserve">5886202595976107/Avgift Annelie 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</si>
  <si>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4.178,43</t>
  </si>
  <si>
    <t xml:space="preserve">5885818402496766/Johanna Karlsson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</si>
  <si>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34/073 979 76 24        </t>
  </si>
  <si>
    <t xml:space="preserve">AGNETA INGRID MARGARETA LILJEGREN  </t>
  </si>
  <si>
    <t xml:space="preserve">5886658599686785/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</si>
  <si>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5885709424876215/Agneta Wollner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</si>
  <si>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3.278,43</t>
  </si>
  <si>
    <t xml:space="preserve">123-294 05 34/073 913 05 30        </t>
  </si>
  <si>
    <t xml:space="preserve">5884652422926177/medlemsavgift för ove Jäderland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</si>
  <si>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PETER VAHLNER                      </t>
  </si>
  <si>
    <t xml:space="preserve">från ptwahlner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</si>
  <si>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34/070 716 18 81        </t>
  </si>
  <si>
    <t xml:space="preserve">Ulf Cederblad                      </t>
  </si>
  <si>
    <t xml:space="preserve">5882819662926330/Medl.avg. Ulf cederblad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</si>
  <si>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2.378,43</t>
  </si>
  <si>
    <t xml:space="preserve">              2.078,43</t>
  </si>
  <si>
    <t xml:space="preserve">123-294 05 34/072 250 90 41        </t>
  </si>
  <si>
    <t xml:space="preserve">JUNN SUZUKI                        </t>
  </si>
  <si>
    <t xml:space="preserve">5880213975826725/Junn Suzuki medlemsavgift 2019/20.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</si>
  <si>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1.778,43</t>
  </si>
  <si>
    <t xml:space="preserve">AIK 8 lag enl anm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</si>
  <si>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1.478,43</t>
  </si>
  <si>
    <t xml:space="preserve">AIK 8 lag enl anm                  </t>
  </si>
  <si>
    <t xml:space="preserve">FSK-TRÖJOR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</si>
  <si>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FskBetalningTröjor                 </t>
  </si>
  <si>
    <t xml:space="preserve">5875871336876732/Anita Granbäck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</si>
  <si>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5876181801536797/Annica Bernergård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</si>
  <si>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34/070 397 44 90        </t>
  </si>
  <si>
    <t xml:space="preserve">Stefan  Ekström                    </t>
  </si>
  <si>
    <t xml:space="preserve">5876121938236714/Medlemsavgift Eken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</si>
  <si>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Eija Metsi-Mellberg 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</si>
  <si>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9.978,43</t>
  </si>
  <si>
    <t xml:space="preserve">R Svensson 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</si>
  <si>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9.678,43</t>
  </si>
  <si>
    <t xml:space="preserve">R Svensson lic istf eluttag East   </t>
  </si>
  <si>
    <t xml:space="preserve">5871771980774414/Tommy jin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</si>
  <si>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10.328,43</t>
  </si>
  <si>
    <t xml:space="preserve">5871687569314726/uffe avg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</si>
  <si>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Övergång Ulf S 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</si>
  <si>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9.728,43</t>
  </si>
  <si>
    <t xml:space="preserve">Övergång Ulf S                     </t>
  </si>
  <si>
    <t xml:space="preserve">Föreningsavgift AIK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</si>
  <si>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Föreningsavgift AIK                </t>
  </si>
  <si>
    <t xml:space="preserve">Mikael Therén                      Sommarv 5                          16931 Solna                        6411301390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</si>
  <si>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34/073 311 96 78        </t>
  </si>
  <si>
    <t xml:space="preserve">Anton Mourad                       </t>
  </si>
  <si>
    <t xml:space="preserve">5870931357005054/Anton Mourad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</si>
  <si>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9.428,43</t>
  </si>
  <si>
    <t xml:space="preserve">123-294 05 34/070 838 96 54        </t>
  </si>
  <si>
    <t xml:space="preserve">FLOOD STEFAN                       </t>
  </si>
  <si>
    <t xml:space="preserve">5867486118075189/Stefan Flood 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</si>
  <si>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106 99 39-5                        </t>
  </si>
  <si>
    <t xml:space="preserve">Jarlheden, Jarlis                  </t>
  </si>
  <si>
    <t xml:space="preserve">Jarlis Jarlheden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</si>
  <si>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8.529,93</t>
  </si>
  <si>
    <t xml:space="preserve">5863060061294842/Medlemsavgift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</si>
  <si>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8.539,93</t>
  </si>
  <si>
    <t xml:space="preserve">3xHolmÖvergång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</si>
  <si>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8.239,93</t>
  </si>
  <si>
    <t xml:space="preserve">Övergång 3x Holm                   </t>
  </si>
  <si>
    <t xml:space="preserve">5859030367175042/klubbavg. Tommy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</si>
  <si>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34/076 079 18 26        </t>
  </si>
  <si>
    <t xml:space="preserve">LINUS PERSSON                      </t>
  </si>
  <si>
    <t xml:space="preserve">5858629962574630/Medlemsavgift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</si>
  <si>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34/070 790 92 25        </t>
  </si>
  <si>
    <t xml:space="preserve">ODÉN,SVEN ERIK                     </t>
  </si>
  <si>
    <t xml:space="preserve">5858590406045003/sven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</si>
  <si>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123-294 05 34/076 000 07 72        </t>
  </si>
  <si>
    <t xml:space="preserve">5858578500795134/The Snake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</si>
  <si>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7.339,93</t>
  </si>
  <si>
    <t xml:space="preserve">5806072834753719/21start Asat cuphållare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</si>
  <si>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7.341,93</t>
  </si>
  <si>
    <t xml:space="preserve">3228  4527604                      </t>
  </si>
  <si>
    <t xml:space="preserve">VI SOM BLEV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</si>
  <si>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7.131,93</t>
  </si>
  <si>
    <t xml:space="preserve">vi som blev över                   </t>
  </si>
  <si>
    <t xml:space="preserve">GNAGET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</si>
  <si>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gnaget                             </t>
  </si>
  <si>
    <t xml:space="preserve">SWISHINFO KAN 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</si>
  <si>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East 5k för 2xriksserien. Avdrag pc 1500 2xtröjor</t>
  </si>
  <si>
    <t>Förenklat årsbokslut för räkenskapsåret 2019-05-01 – 2020-04-30</t>
  </si>
  <si>
    <t>Rörelser 1905-2004</t>
  </si>
  <si>
    <t>Byggnader och mark</t>
  </si>
  <si>
    <t>TröjorDartrCorner</t>
  </si>
  <si>
    <t>KortPriv</t>
  </si>
  <si>
    <t>Spons för 2st sammandrag RIKSseriwn</t>
  </si>
  <si>
    <t>Tommie</t>
  </si>
  <si>
    <t>SMSpgm -790,48</t>
  </si>
  <si>
    <t>SwishPriv</t>
  </si>
  <si>
    <t>Ekens ÖG avgift klubben skulle stått för</t>
  </si>
  <si>
    <t>12 pennor</t>
  </si>
  <si>
    <t>9 tavelhängare</t>
  </si>
  <si>
    <t>datum?</t>
  </si>
  <si>
    <t>11stTröjorDartrCorner</t>
  </si>
  <si>
    <t xml:space="preserve">Fsk11TröjorDartCorner                 </t>
  </si>
  <si>
    <t>Ögavg Daniel Nelson</t>
  </si>
  <si>
    <t>Ny klubbdator via Robban P och hans jobb</t>
  </si>
  <si>
    <t>Utlägg för  2st klubbtröjor</t>
  </si>
  <si>
    <t>Utfall Försäljningsintäkter</t>
  </si>
  <si>
    <t>supporter</t>
  </si>
  <si>
    <t>Supporter</t>
  </si>
  <si>
    <t>Var sagt 1000:- ?</t>
  </si>
  <si>
    <t>Ekens ÖG avgift</t>
  </si>
  <si>
    <t>Övertrasseringsavgift</t>
  </si>
  <si>
    <t>Tydligen</t>
  </si>
  <si>
    <t>Utfall Verksamhetsintäkter</t>
  </si>
  <si>
    <t>Utfall Verksamhetskostnader_del 2/4</t>
  </si>
  <si>
    <t>2020-06-__</t>
  </si>
  <si>
    <t>Spons - Efterskänker aktuell skuld i dagskassa</t>
  </si>
  <si>
    <t>Stänger dagskassa "kontantkassa"</t>
  </si>
  <si>
    <t>cuper</t>
  </si>
  <si>
    <t>extratröjor</t>
  </si>
  <si>
    <t>"saker"</t>
  </si>
  <si>
    <t>"vem vet"</t>
  </si>
  <si>
    <t>"tröjleverans"</t>
  </si>
  <si>
    <t>annat än lagavgifter</t>
  </si>
  <si>
    <t>Björns noteringar &amp; funderingar</t>
  </si>
  <si>
    <t>Sponsorhuset / tipstjänst</t>
  </si>
  <si>
    <t>40x300</t>
  </si>
  <si>
    <t>East lovat stå för 3000:- till laganmälningar</t>
  </si>
  <si>
    <t>Budgeten är estimerad av endast Björn Flood</t>
  </si>
  <si>
    <t>UNDER ARBETE 2021-05-24</t>
  </si>
  <si>
    <t>Budgeten är estimerad av Björn Flood</t>
  </si>
  <si>
    <t>Förenklat årsbokslut för räkenskapsåret 2020-05-01 – 2021-04-30</t>
  </si>
  <si>
    <t>CupSpons</t>
  </si>
  <si>
    <t>Försälj av extra tröjor</t>
  </si>
  <si>
    <t>Bokföringsdag</t>
  </si>
  <si>
    <t>Belopp</t>
  </si>
  <si>
    <t>Avsändare</t>
  </si>
  <si>
    <t>Mottagare</t>
  </si>
  <si>
    <t>Namn</t>
  </si>
  <si>
    <t>Rubrik</t>
  </si>
  <si>
    <t>Meddelande</t>
  </si>
  <si>
    <t>Saldo</t>
  </si>
  <si>
    <t>Valuta</t>
  </si>
  <si>
    <t>Webbspons</t>
  </si>
  <si>
    <t>110 29 25-3</t>
  </si>
  <si>
    <t>48 22 16-9</t>
  </si>
  <si>
    <t>Sponsorhuset AB</t>
  </si>
  <si>
    <t>SH29003007000065</t>
  </si>
  <si>
    <t>ÅrsKst Kontot</t>
  </si>
  <si>
    <t>PRIS ENL SPEC</t>
  </si>
  <si>
    <t>ÅrsKst Swish</t>
  </si>
  <si>
    <t>SWISH AVGIFT</t>
  </si>
  <si>
    <t>Cupspons</t>
  </si>
  <si>
    <t>SWISH INBETAL</t>
  </si>
  <si>
    <t>Björn Flood</t>
  </si>
  <si>
    <t>SH29003007000064</t>
  </si>
  <si>
    <t>ATGspons</t>
  </si>
  <si>
    <t>112 49 09-1</t>
  </si>
  <si>
    <t>AB SVENSKA SPEL</t>
  </si>
  <si>
    <t>REFERENS: 9330764201001</t>
  </si>
  <si>
    <t>Avg RIKSlag</t>
  </si>
  <si>
    <t>245-6507</t>
  </si>
  <si>
    <t>Svenska Dart Förbundet</t>
  </si>
  <si>
    <t>Fakt nr  693</t>
  </si>
  <si>
    <t>4Rikslag+1sammarbete</t>
  </si>
  <si>
    <t>Ers utlägg JULfest</t>
  </si>
  <si>
    <t>6915  380462818</t>
  </si>
  <si>
    <t>Svenska Handelsbanken AB</t>
  </si>
  <si>
    <t>2020-21 002</t>
  </si>
  <si>
    <t>Faktura 2020-21 002</t>
  </si>
  <si>
    <t>Daniel N la ut kontant</t>
  </si>
  <si>
    <t>Ers Xtra tröj + tryck</t>
  </si>
  <si>
    <t>2020-21 001</t>
  </si>
  <si>
    <t>Återb 2020-21 001</t>
  </si>
  <si>
    <t>Medlavg</t>
  </si>
  <si>
    <t>NIVA,MICAEL</t>
  </si>
  <si>
    <t>Kurt Svensson</t>
  </si>
  <si>
    <t>427 50 12-5</t>
  </si>
  <si>
    <t>Robert Mellberg</t>
  </si>
  <si>
    <t>Eija Metsi-Mellberg medle</t>
  </si>
  <si>
    <t>Medlavg x2</t>
  </si>
  <si>
    <t>Rolf Urban Tony Wihl</t>
  </si>
  <si>
    <t>FAGERMAN EVA</t>
  </si>
  <si>
    <t>MARKUSSON,ÅSA</t>
  </si>
  <si>
    <t>VIKTOR LING</t>
  </si>
  <si>
    <t>80 57 08-5</t>
  </si>
  <si>
    <t>LINUS PERSSON</t>
  </si>
  <si>
    <t>Medlemsavgift Linus Perss</t>
  </si>
  <si>
    <t>JUNN SUZUKI</t>
  </si>
  <si>
    <t>85 61 81-3</t>
  </si>
  <si>
    <t>VESTERLUND JOHN</t>
  </si>
  <si>
    <t>JOHN VESTERLUND</t>
  </si>
  <si>
    <t>TUUNANEN ANGBERG,ANN</t>
  </si>
  <si>
    <t>KARLSSON,JOHANNA</t>
  </si>
  <si>
    <t>SVENSSON,ROGER</t>
  </si>
  <si>
    <t>BERNERGÅRD,ANNICA</t>
  </si>
  <si>
    <t>Ulf Tommy Samuelsson</t>
  </si>
  <si>
    <t>PETER VAHLNER</t>
  </si>
  <si>
    <t>NICKLAS ALMROTH</t>
  </si>
  <si>
    <t>Nicklas Almroth</t>
  </si>
  <si>
    <t>Start5lag(inkl3fria)</t>
  </si>
  <si>
    <t>5383-7753</t>
  </si>
  <si>
    <t>STOCKHOLMS DARTFÖRBUND</t>
  </si>
  <si>
    <t>Solna AIK 8st lag (SE, Di</t>
  </si>
  <si>
    <t>ÖGavg Lars J</t>
  </si>
  <si>
    <t>Övergång till Solna AIK -</t>
  </si>
  <si>
    <t>ÖGavg Martin R-L</t>
  </si>
  <si>
    <t>ÖGavg Magnus E</t>
  </si>
  <si>
    <t>ÖGavg John V</t>
  </si>
  <si>
    <t>Föreningsavgift 2020</t>
  </si>
  <si>
    <t>Föreningsavgift Solna AIK</t>
  </si>
  <si>
    <t>SH29003007000063</t>
  </si>
  <si>
    <t>Eastspons</t>
  </si>
  <si>
    <t>Magnus Eriksson</t>
  </si>
  <si>
    <t>ODÉN,SVEN ERIK</t>
  </si>
  <si>
    <t>Återbetalning 500</t>
  </si>
  <si>
    <t>Swedbank AB</t>
  </si>
  <si>
    <t>ÅTERBET</t>
  </si>
  <si>
    <t>Återbet av för hög medl avgift</t>
  </si>
  <si>
    <t>Anna-Lena Olsson</t>
  </si>
  <si>
    <t>Leo Blomberg</t>
  </si>
  <si>
    <t>HANS ÅSTRÖM</t>
  </si>
  <si>
    <t>PATRIK JARLEMAN</t>
  </si>
  <si>
    <t>Ulf Cederblad</t>
  </si>
  <si>
    <t>Jarlheden, Jarlis</t>
  </si>
  <si>
    <t>MARTIN ROSS-LANGLEY</t>
  </si>
  <si>
    <t>VERONICA JÄRLINGE</t>
  </si>
  <si>
    <t>MIKAEL HOLM</t>
  </si>
  <si>
    <t>FLOOD STEFAN</t>
  </si>
  <si>
    <t>PETTERSSON,ROBERT</t>
  </si>
  <si>
    <t>AGNETA INGRID MARGAR</t>
  </si>
  <si>
    <t>HESSELVALL,OLA</t>
  </si>
  <si>
    <t>LUNDGREN,TOMMY</t>
  </si>
  <si>
    <t>HOLM,MATTIAS</t>
  </si>
  <si>
    <t>Medlavg + 500:-</t>
  </si>
  <si>
    <t>LARS JANSSON</t>
  </si>
  <si>
    <t>SH29003007000062</t>
  </si>
  <si>
    <t>Björn F la ut via eget kort</t>
  </si>
  <si>
    <t>"Materiel"</t>
  </si>
  <si>
    <t>35x300</t>
  </si>
  <si>
    <t>Inkl än lagavgifter</t>
  </si>
  <si>
    <t>Utfall Gåvor och bidrag</t>
  </si>
  <si>
    <t>När tog East över?</t>
  </si>
  <si>
    <t>Halverade lagavgifter</t>
  </si>
  <si>
    <t>*East valde att hålla i cup själv forsatte ge spons till klubben 2020</t>
  </si>
  <si>
    <t>Vår revisionsberättelse har avgetts 2021-__-__</t>
  </si>
  <si>
    <t>KF20-21</t>
  </si>
  <si>
    <t>3228  4527604</t>
  </si>
  <si>
    <t>Nordea</t>
  </si>
  <si>
    <t>Lag: GNAGET</t>
  </si>
  <si>
    <t>SMOKINGLIR</t>
  </si>
  <si>
    <t>Smokinglirarna</t>
  </si>
  <si>
    <t>DARTPODDEN</t>
  </si>
  <si>
    <t>Dartpodden</t>
  </si>
  <si>
    <t>BARA BUSAR</t>
  </si>
  <si>
    <t>Bara Busar</t>
  </si>
  <si>
    <t>Jarlis Jarlheden</t>
  </si>
  <si>
    <t>Björn Lysell</t>
  </si>
  <si>
    <t>HÅKAN ARVIDSSON</t>
  </si>
  <si>
    <t>9020  6078023</t>
  </si>
  <si>
    <t>Länsförsäkringar Bank Akt</t>
  </si>
  <si>
    <t>Jarlis konto Länsförsäkringar</t>
  </si>
  <si>
    <t>GPCUPTRÖJOR</t>
  </si>
  <si>
    <t>GpCupTröjor</t>
  </si>
  <si>
    <t>Sirkka Lindblad</t>
  </si>
  <si>
    <t>433 86 52-3</t>
  </si>
  <si>
    <t>HANS THUN</t>
  </si>
  <si>
    <t>TröjTryck16st</t>
  </si>
  <si>
    <t>5249-4309</t>
  </si>
  <si>
    <t>PostNord Sverige AB</t>
  </si>
  <si>
    <t>TullTröjor</t>
  </si>
  <si>
    <t>REFERENS: 9330764211001</t>
  </si>
  <si>
    <t>SH29003007000072</t>
  </si>
  <si>
    <t>TRÖJOR211102</t>
  </si>
  <si>
    <t>16st tröjor</t>
  </si>
  <si>
    <t>Faktura 21087</t>
  </si>
  <si>
    <t>Tryck 4st Tröjor</t>
  </si>
  <si>
    <t>Benjamin Helén</t>
  </si>
  <si>
    <t>106 69 43-0</t>
  </si>
  <si>
    <t>Mikael Therén</t>
  </si>
  <si>
    <t>Micke Theren</t>
  </si>
  <si>
    <t>LARS ÄLGEKRANS</t>
  </si>
  <si>
    <t>ERS 4XTRÖJOR</t>
  </si>
  <si>
    <t>Ers utl  4x tröja DC</t>
  </si>
  <si>
    <t>ptwahlner medlemsavgift</t>
  </si>
  <si>
    <t>DANIEL NELSON TOMISI</t>
  </si>
  <si>
    <t>ERSÄTTNING</t>
  </si>
  <si>
    <t>Klubb-å 8lagavgifter</t>
  </si>
  <si>
    <t>SH29003007000071</t>
  </si>
  <si>
    <t>ANITA GRANBÄCK</t>
  </si>
  <si>
    <t>ÖGavg L Älgekrans</t>
  </si>
  <si>
    <t>Minns inte betalning</t>
  </si>
  <si>
    <t>SH29003007000070</t>
  </si>
  <si>
    <t>Återbetalning 200</t>
  </si>
  <si>
    <t>Start á 8 lag</t>
  </si>
  <si>
    <t>Start Sommarserie</t>
  </si>
  <si>
    <t>Ers Utlägg Cuphåll</t>
  </si>
  <si>
    <t>Inköp Tröjor</t>
  </si>
  <si>
    <t>Tryck Tröjor</t>
  </si>
  <si>
    <t>Ers Xtra tröjor</t>
  </si>
  <si>
    <t>Xtra tröjor</t>
  </si>
  <si>
    <t>Betaln Xtra tröjor</t>
  </si>
  <si>
    <t>21-22 noteringar</t>
  </si>
  <si>
    <t>Xtra tröjor inkl tryck</t>
  </si>
  <si>
    <t>Försälj av Xtra tröjor</t>
  </si>
  <si>
    <t>Avg för Konto + Swish</t>
  </si>
  <si>
    <t>Lagavg, tröjor o allt annat</t>
  </si>
  <si>
    <t>CupSpons 7000:- mindre i år</t>
  </si>
  <si>
    <t>EastSpons Ingen införskaffad</t>
  </si>
  <si>
    <t>Förenklat årsbokslut för räkenskapsåret 2021-05-01 – 2022-04-30</t>
  </si>
  <si>
    <t>Det blev aldrig något GP arrangerat. Nästa säsong!</t>
  </si>
  <si>
    <t>Ang CupSpons *East valde att hålla i cup själv 2020</t>
  </si>
  <si>
    <t xml:space="preserve"> forsatt ge spons till klubben när medlemmar hållt ansvar</t>
  </si>
  <si>
    <t>Förenklat årsbokslut för räkenskapsåret 2022-05-01 – 2023-04-30</t>
  </si>
  <si>
    <t>22-23 noteringar</t>
  </si>
  <si>
    <t>ERS XUP AIK</t>
  </si>
  <si>
    <t>xup AIK - ers cuphål</t>
  </si>
  <si>
    <t>ERS GRAVYR</t>
  </si>
  <si>
    <t>ers Gravyr pokaler</t>
  </si>
  <si>
    <t>SH29003007000074</t>
  </si>
  <si>
    <t>415 85 02-7</t>
  </si>
  <si>
    <t>KLARNA BANK AB</t>
  </si>
  <si>
    <t>Pokaler Prish  Wiel</t>
  </si>
  <si>
    <t>ERS GRAVYR 2</t>
  </si>
  <si>
    <t>ers Gravyr 2</t>
  </si>
  <si>
    <t>Pokaler dubbel-KM</t>
  </si>
  <si>
    <t>Inbetalning Swish Företag</t>
  </si>
  <si>
    <t>Övergång, Torbjörn Jansso</t>
  </si>
  <si>
    <t>Ög Torbjörn Jansson</t>
  </si>
  <si>
    <t>Föreningsavgift 22/23</t>
  </si>
  <si>
    <t>Föreningsavg  22/23</t>
  </si>
  <si>
    <t>Övergång, Amanda Ross-Lan</t>
  </si>
  <si>
    <t>Öf Amanda R-L</t>
  </si>
  <si>
    <t>PER-OLA KARLSSON</t>
  </si>
  <si>
    <t>lagavg 6st Öppna, 1 DAM,</t>
  </si>
  <si>
    <t>lagavg 6stÖ,DAM,2Mix</t>
  </si>
  <si>
    <t>AMANDA ROSS-LANGLEY</t>
  </si>
  <si>
    <t>ERS7STTRÖJOR</t>
  </si>
  <si>
    <t>Ers7stTröjor SADC</t>
  </si>
  <si>
    <t>JOHANSSON,STEFAN</t>
  </si>
  <si>
    <t>SH29003007000075</t>
  </si>
  <si>
    <t>ERSUTLMOMS</t>
  </si>
  <si>
    <t>ErsUtläggMOMSTröjor</t>
  </si>
  <si>
    <t>Övergång, Stefan Johansso</t>
  </si>
  <si>
    <t>Ög Stefan Johansson</t>
  </si>
  <si>
    <t>Övergång, Per-Ola Karlsso</t>
  </si>
  <si>
    <t>Ög Per-Ola Karlsson</t>
  </si>
  <si>
    <t>ÅSA MARKUSSON</t>
  </si>
  <si>
    <t>VESTERLUND, JOHN</t>
  </si>
  <si>
    <t>RICKARD SIEVERTS</t>
  </si>
  <si>
    <t>JARLEMAN, PATRIK</t>
  </si>
  <si>
    <t>DANIEL BLOM</t>
  </si>
  <si>
    <t>Fakt 22083</t>
  </si>
  <si>
    <t>Tryck 7st Tröjor</t>
  </si>
  <si>
    <t>Fakt:820 Medlnr:1028</t>
  </si>
  <si>
    <t>3lag RIKS</t>
  </si>
  <si>
    <t>Övergång, Henrik Hollsten</t>
  </si>
  <si>
    <t>Ög Henke Hollsten</t>
  </si>
  <si>
    <t>TRÖJOR221012</t>
  </si>
  <si>
    <t>Tröjbeställ 22-10-12</t>
  </si>
  <si>
    <t>Pentti Markannen, Solna A</t>
  </si>
  <si>
    <t>Licens Pentti M</t>
  </si>
  <si>
    <t>Ög Pentti Markannen</t>
  </si>
  <si>
    <t>Ög Pentti M</t>
  </si>
  <si>
    <t>REFERENS: 9330764221001</t>
  </si>
  <si>
    <t>SH29003007000076</t>
  </si>
  <si>
    <t>BET KRANS</t>
  </si>
  <si>
    <t>utläggg krans</t>
  </si>
  <si>
    <t>JULKUL</t>
  </si>
  <si>
    <t>Julkul</t>
  </si>
  <si>
    <t>förskott tröj best</t>
  </si>
  <si>
    <t>WO Omg  8 Div  3FB</t>
  </si>
  <si>
    <t>Tryck darttröjor 3st</t>
  </si>
  <si>
    <t>tryck darttröjor 3st</t>
  </si>
  <si>
    <t>Lagavgifter</t>
  </si>
  <si>
    <t>ÖverGavg</t>
  </si>
  <si>
    <t>Utlägg för KM</t>
  </si>
  <si>
    <t>Utlägg för julcup</t>
  </si>
  <si>
    <t>Utlägg för Krans</t>
  </si>
  <si>
    <t>WO avgift</t>
  </si>
  <si>
    <t>Lagavgifter klubb</t>
  </si>
  <si>
    <t>Lagavgifter RIKS</t>
  </si>
  <si>
    <t>Stödja tröjbeställning</t>
  </si>
  <si>
    <t>FÖRSK  TRÖJOR</t>
  </si>
  <si>
    <t>35st</t>
  </si>
  <si>
    <t>Utkast av budgetförslag</t>
  </si>
  <si>
    <t>200st</t>
  </si>
  <si>
    <t>Ja, behövs det? När kommer sponspengar annars?</t>
  </si>
  <si>
    <t>Sponsorer på/för tröja?</t>
  </si>
  <si>
    <t>Det blev aldrig något GP arrangerat. Blir det i år</t>
  </si>
  <si>
    <t>Lagavg, tröjor, KM kostnader från hösten, Överg (7st) o dyl</t>
  </si>
  <si>
    <t>23-24 noteringar</t>
  </si>
  <si>
    <t>Förenklat årsbokslut för räkenskapsåret 2023-05-01 – 2024-04-30</t>
  </si>
  <si>
    <t>Övergång, Katja Johansson</t>
  </si>
  <si>
    <t>SVERIGES RIKSIDROTTSFÖRBUND</t>
  </si>
  <si>
    <t>Sommarserien</t>
  </si>
  <si>
    <t>SMOKING</t>
  </si>
  <si>
    <t>SPONSORHUSET AB</t>
  </si>
  <si>
    <t>SH29003007000078</t>
  </si>
  <si>
    <t>Övergång, Ulf Samuelsson,</t>
  </si>
  <si>
    <t>Ög Ulf Samuelsson</t>
  </si>
  <si>
    <t>KATJA JOHANSSON</t>
  </si>
  <si>
    <t>MATTIAS HOLM</t>
  </si>
  <si>
    <t>ALLMÄNNA IDROTTSKLUBBEN AIK</t>
  </si>
  <si>
    <t>Verksamhetsbidrag 2023</t>
  </si>
  <si>
    <t>SH29003007000079</t>
  </si>
  <si>
    <t>Övergång till AIK 1701773</t>
  </si>
  <si>
    <t>ÖG Mika Hautamäki</t>
  </si>
  <si>
    <t>övergång till AIK IID0145</t>
  </si>
  <si>
    <t>ÖG Anna Forselius</t>
  </si>
  <si>
    <t>Övergång till AIK 1344051</t>
  </si>
  <si>
    <t>ÖG Tommi Heiskanen</t>
  </si>
  <si>
    <t>laganmälan 3x7st ÖPPNA+1s</t>
  </si>
  <si>
    <t>Laganmäl 3x7st ÖPPNA+1stDAM+1stMIX</t>
  </si>
  <si>
    <t>Lars Älgekrans</t>
  </si>
  <si>
    <t>RIMSBERG,MARTIN</t>
  </si>
  <si>
    <t>ANNA FORSELIUS</t>
  </si>
  <si>
    <t>TAMPELLA,ALESSIO</t>
  </si>
  <si>
    <t>MÅNSTRÅLE MÅNSTRÖM</t>
  </si>
  <si>
    <t>TORBJÖRN JANSSON</t>
  </si>
  <si>
    <t>Torbjörn Jansson</t>
  </si>
  <si>
    <t>Medlem Jarlis</t>
  </si>
  <si>
    <t>JOHN VESTERLUND AIK</t>
  </si>
  <si>
    <t>EKSTRÖM,RICKARD</t>
  </si>
  <si>
    <t>KENNETH MONIKANDER</t>
  </si>
  <si>
    <t>Övergång till AIK Rikard</t>
  </si>
  <si>
    <t>Övergång Rikard Ekström</t>
  </si>
  <si>
    <t>Övergång till AIK Stefan</t>
  </si>
  <si>
    <t>JANSSON,STEFAN</t>
  </si>
  <si>
    <t>JANSSON STEFAN</t>
  </si>
  <si>
    <t>BERNSKÖLDS MÅLERI AB</t>
  </si>
  <si>
    <t>20230824-002</t>
  </si>
  <si>
    <t>Linus Persson</t>
  </si>
  <si>
    <t>Övergång, IID01853185 Rob</t>
  </si>
  <si>
    <t>Ög Robert Kaliszczak</t>
  </si>
  <si>
    <t>Eric Swanström</t>
  </si>
  <si>
    <t>AHMED HAMDI</t>
  </si>
  <si>
    <t>Övergång till AIK IID0185</t>
  </si>
  <si>
    <t>ÖG AIK Ahmed, Hamdi</t>
  </si>
  <si>
    <t>LUMA Teamwear Handelsbolag</t>
  </si>
  <si>
    <t>5587-0232</t>
  </si>
  <si>
    <t>Övergång til AIK 1559646</t>
  </si>
  <si>
    <t>Övergång Mats Eklund</t>
  </si>
  <si>
    <t>620-7021</t>
  </si>
  <si>
    <t>Medlemsavgift för Stefan</t>
  </si>
  <si>
    <t>Medlemsavgift för Stefan Lord</t>
  </si>
  <si>
    <t>fakturaNr 1018</t>
  </si>
  <si>
    <t>AIK RIKS lag (3st + samarbete avg)</t>
  </si>
  <si>
    <t>It-visionären Patrik Karlsson AB</t>
  </si>
  <si>
    <t>20230824-001</t>
  </si>
  <si>
    <t>FOTORAM</t>
  </si>
  <si>
    <t>Fotoram - Lod</t>
  </si>
  <si>
    <t>AIKDART SE</t>
  </si>
  <si>
    <t>Förnyelse av domänen aikdart se</t>
  </si>
  <si>
    <t>BASIC SUITE</t>
  </si>
  <si>
    <t>ers Förny Basic Suite</t>
  </si>
  <si>
    <t>Reservlag AIK</t>
  </si>
  <si>
    <t>VISMA SPCS AB</t>
  </si>
  <si>
    <t>649-4470</t>
  </si>
  <si>
    <t>ref Visma 1369673304</t>
  </si>
  <si>
    <t>SH29003007000080</t>
  </si>
  <si>
    <t>REFERENS: 9330764231001</t>
  </si>
  <si>
    <t>AIK Dart - Hedersmedlem -</t>
  </si>
  <si>
    <t>fakt 23174</t>
  </si>
  <si>
    <t>Vår kontakt R Pettersson</t>
  </si>
  <si>
    <t>faktura (1067)</t>
  </si>
  <si>
    <t>Tröjor</t>
  </si>
  <si>
    <t>Övergångsavgift 119644 Ro</t>
  </si>
  <si>
    <t>Övergångsavgift 119644 Robert Goth</t>
  </si>
  <si>
    <t>Licensavgift Ulrika Holm</t>
  </si>
  <si>
    <t>Licensavgift Ulrika Holm AIK</t>
  </si>
  <si>
    <t>Licensavgift Mattias Holm</t>
  </si>
  <si>
    <t>Licensavgift Mattias Holm AIK</t>
  </si>
  <si>
    <t>SH29003007000081</t>
  </si>
  <si>
    <t>Spelarlicens junior Olive</t>
  </si>
  <si>
    <t>SLicens junior Oliver Christensen</t>
  </si>
  <si>
    <t>BERG, MIKAEL</t>
  </si>
  <si>
    <t>ERS UTLÄGG</t>
  </si>
  <si>
    <t>Ers utlägg kvitto priser 2023-12-15</t>
  </si>
  <si>
    <t>fakt 1075</t>
  </si>
  <si>
    <t>Sthlm Cup</t>
  </si>
  <si>
    <t>MARKUS LINDBERG</t>
  </si>
  <si>
    <t>MITCHELL,MARK</t>
  </si>
  <si>
    <t>Jonny Olsson</t>
  </si>
  <si>
    <t>Aktiv avgift</t>
  </si>
  <si>
    <t>Aktiv Avgift</t>
  </si>
  <si>
    <t>xtra tröja</t>
  </si>
  <si>
    <t>PesionärsSpons</t>
  </si>
  <si>
    <t>LagAvgift</t>
  </si>
  <si>
    <t>KlubbSpons</t>
  </si>
  <si>
    <t>LagAvgifter</t>
  </si>
  <si>
    <t>SPONSOR</t>
  </si>
  <si>
    <t>StödMedlem</t>
  </si>
  <si>
    <t>TRÖJköp</t>
  </si>
  <si>
    <t>LoggaInköp</t>
  </si>
  <si>
    <t>LAgAvgifter</t>
  </si>
  <si>
    <t>Material</t>
  </si>
  <si>
    <t>LordUtlägg</t>
  </si>
  <si>
    <t>JuniorLicens</t>
  </si>
  <si>
    <t>Ög Katja J  t  AIK</t>
  </si>
  <si>
    <t>211 43 76-3</t>
  </si>
  <si>
    <t>106 99 39-5</t>
  </si>
  <si>
    <t>Övergång  Stefan Jansson</t>
  </si>
  <si>
    <t>93 04 08-0</t>
  </si>
  <si>
    <t>AIK Dart - Matchtröja  63st</t>
  </si>
  <si>
    <t>9150  3299998</t>
  </si>
  <si>
    <t>SkandiaBanken Aktiebolag</t>
  </si>
  <si>
    <t>Fakturanummer 1075  tröjor, 7st</t>
  </si>
  <si>
    <t>LAgAvgifter, RIKS</t>
  </si>
  <si>
    <t>LagAvgifter,StDF</t>
  </si>
  <si>
    <t>Vinst STHLM CUP</t>
  </si>
  <si>
    <t>AIKspons</t>
  </si>
  <si>
    <t>EastLoggaInköp</t>
  </si>
  <si>
    <t>Sponsorer</t>
  </si>
  <si>
    <t>Aktivitet-/Stöd-medlem</t>
  </si>
  <si>
    <t>mer än 50st</t>
  </si>
  <si>
    <t>Lag-/GP-intäckter</t>
  </si>
  <si>
    <t>Avg för Konto + Swish + programvaror</t>
  </si>
  <si>
    <t>Lagavg, tröjor, KM kostnader, Övergångar o dyl</t>
  </si>
  <si>
    <t>9 378,78</t>
  </si>
  <si>
    <t>UtläggLicens</t>
  </si>
  <si>
    <t xml:space="preserve"> </t>
  </si>
  <si>
    <t>Ytterligare detaljer</t>
  </si>
  <si>
    <t>UT Utlägg AIK dart</t>
  </si>
  <si>
    <t>UT Tröj utlägg</t>
  </si>
  <si>
    <t>JAKOBSSON, MAGNUS</t>
  </si>
  <si>
    <t>STRÖM ANDREAS</t>
  </si>
  <si>
    <t>VAHLNER,PETER</t>
  </si>
  <si>
    <t>UT Tävl spons</t>
  </si>
  <si>
    <t>GP ERSÄTT</t>
  </si>
  <si>
    <t>Herr start 3x130 SEK</t>
  </si>
  <si>
    <t>GP start 100 SEK</t>
  </si>
  <si>
    <t>5231  0243981</t>
  </si>
  <si>
    <t>Skandinaviska Enskilda Ba</t>
  </si>
  <si>
    <t>Rolle L</t>
  </si>
  <si>
    <t>SPONS DART</t>
  </si>
  <si>
    <t>Ers repr DART Rolle L</t>
  </si>
  <si>
    <t>IN StDF vinst</t>
  </si>
  <si>
    <t>UT SWISH AVGIFT</t>
  </si>
  <si>
    <t>FAKTURA LUMA</t>
  </si>
  <si>
    <t>2st tröjor - En ska betalas av A-M</t>
  </si>
  <si>
    <t>FAKT LUMA</t>
  </si>
  <si>
    <t>Tröja XL till vinnare/hockeypris</t>
  </si>
  <si>
    <t>Konto kst</t>
  </si>
  <si>
    <t>TÅRTA O KAKA</t>
  </si>
  <si>
    <t>Tårta o kaka - Kevin SM</t>
  </si>
  <si>
    <t>IN tröj utlägg</t>
  </si>
  <si>
    <t>ANN-MARIE TYNYS</t>
  </si>
  <si>
    <t>SMSINGLAR4ST</t>
  </si>
  <si>
    <t>SM singlar 4st Start</t>
  </si>
  <si>
    <t>SMSTART</t>
  </si>
  <si>
    <t>SM start missade 200:-</t>
  </si>
  <si>
    <t>IN AIK Spons</t>
  </si>
  <si>
    <t>AIK Extra V-stöd 2024</t>
  </si>
  <si>
    <t>6X150 SPIKGP</t>
  </si>
  <si>
    <t>150x6 SEK swisha för start SPIK GP</t>
  </si>
  <si>
    <t>UT Kameror</t>
  </si>
  <si>
    <t>237-0609</t>
  </si>
  <si>
    <t>SCANDINAVIAN PHOTO AB</t>
  </si>
  <si>
    <t>SP1014 - AC0025849 - So00</t>
  </si>
  <si>
    <t>Missade -30:- i fakturans total</t>
  </si>
  <si>
    <t>SO0018436 / AC0025849 / S</t>
  </si>
  <si>
    <t>SP101478 Kamerautrustning</t>
  </si>
  <si>
    <t>MATUTLÄGG8ST</t>
  </si>
  <si>
    <t>AIK dart uppvisn Hovet Mat</t>
  </si>
  <si>
    <t>UT ÖverGavg</t>
  </si>
  <si>
    <t>Ög A-M Tynys från Etanol</t>
  </si>
  <si>
    <t>Ög A-M Tynys fr Etanol DC till AIK</t>
  </si>
  <si>
    <t>UT Spons Kevin</t>
  </si>
  <si>
    <t>5374  0000376</t>
  </si>
  <si>
    <t>Thommy Johansson</t>
  </si>
  <si>
    <t>BIDRAG KEVIN</t>
  </si>
  <si>
    <t>Bidrag för Kevin från SDF via AIK</t>
  </si>
  <si>
    <t xml:space="preserve">RF Spons Kevin </t>
  </si>
  <si>
    <t>UT Paddor</t>
  </si>
  <si>
    <t>5368  0268882</t>
  </si>
  <si>
    <t>Mikael Berg</t>
  </si>
  <si>
    <t>M BERG 9PADD</t>
  </si>
  <si>
    <t>Micke Berg la ut för 9 paddor</t>
  </si>
  <si>
    <t>UT PAddor</t>
  </si>
  <si>
    <t>PADDSKAL</t>
  </si>
  <si>
    <t>M Berg 9st skyddskal</t>
  </si>
  <si>
    <t>ERS CUPHÅLL</t>
  </si>
  <si>
    <t>Ersättning för Denny Cupphållare</t>
  </si>
  <si>
    <t>164-7403</t>
  </si>
  <si>
    <t>Hallmans försäljning AB</t>
  </si>
  <si>
    <t>Hallmans priser (order 69293)</t>
  </si>
  <si>
    <t>UT Utlägg AIK Hemsida</t>
  </si>
  <si>
    <t>ERS 3731350</t>
  </si>
  <si>
    <t>ersättn Kvitto 3731350</t>
  </si>
  <si>
    <t>ERS 3730172</t>
  </si>
  <si>
    <t>Ersättn Kvitto 3730172</t>
  </si>
  <si>
    <t>ÅrsKst Konto</t>
  </si>
  <si>
    <t>RF Spons Paddor</t>
  </si>
  <si>
    <t>UT Medlemskap DSM</t>
  </si>
  <si>
    <t>675-0905</t>
  </si>
  <si>
    <t>Svarta Massan Ekonomisk Förening</t>
  </si>
  <si>
    <t>AIK Dart 802442-1565</t>
  </si>
  <si>
    <t>DSM medlavgift</t>
  </si>
  <si>
    <t>fakt 1107 kund 28</t>
  </si>
  <si>
    <t>Matchtröja - AIK Dart, ROLLE</t>
  </si>
  <si>
    <t>5743-1124</t>
  </si>
  <si>
    <t>K-SOFT SVERIGE AB</t>
  </si>
  <si>
    <t>Faktura nr  64110</t>
  </si>
  <si>
    <t>Faktura nr  64110 Lätt faktura</t>
  </si>
  <si>
    <t>DSM Spons Kameror</t>
  </si>
  <si>
    <t>96 88 29-2</t>
  </si>
  <si>
    <t>SVARTA MASSAN EKONOMISK FÖRENING</t>
  </si>
  <si>
    <t>Fakturanummer 20241113-00</t>
  </si>
  <si>
    <t>SvSpel Spons</t>
  </si>
  <si>
    <t>REFERENS: 9330764241001</t>
  </si>
  <si>
    <t>ERS TRÖJ BET</t>
  </si>
  <si>
    <t>ers utlägg 1st tröja MAGNUS</t>
  </si>
  <si>
    <t>Övergång R Lenngren från</t>
  </si>
  <si>
    <t>ÖG R Lenngren SPIK till AIK</t>
  </si>
  <si>
    <t>12 st tröjor AIK</t>
  </si>
  <si>
    <t>UT Lagavgifter</t>
  </si>
  <si>
    <t>Svenska DartFörbundet</t>
  </si>
  <si>
    <t>4 lag +1 sammarbete</t>
  </si>
  <si>
    <t>VISMA</t>
  </si>
  <si>
    <t>Övergång J Bergström från</t>
  </si>
  <si>
    <t>Ög J Bergström fr Mitt I till AIK</t>
  </si>
  <si>
    <t>ers utlägg 1st tröja DR BERGSTRÖM</t>
  </si>
  <si>
    <t>Daniel Pettersson</t>
  </si>
  <si>
    <t>Hampus Billengren</t>
  </si>
  <si>
    <t>HEISKANEN,TOMMI</t>
  </si>
  <si>
    <t>HOLLSTEN STEN HENRIK</t>
  </si>
  <si>
    <t>Återbetalning</t>
  </si>
  <si>
    <t>ÅTERBETAVG</t>
  </si>
  <si>
    <t>Ekner bet 600 fel  BF ersatte själv</t>
  </si>
  <si>
    <t>SAMUELSSON,ULF</t>
  </si>
  <si>
    <t>KALISZCZAK SÖRENSEN,</t>
  </si>
  <si>
    <t>Joakim Ekner</t>
  </si>
  <si>
    <t>Övergång Joakim Ekner, Mi</t>
  </si>
  <si>
    <t>ÖG Joakim Ekner, till AIK DART</t>
  </si>
  <si>
    <t>Övergång Tony Edström,  M</t>
  </si>
  <si>
    <t>ÖG Tony Edström till AIK DART</t>
  </si>
  <si>
    <t>7lag öppna+1dam +1mix = 6</t>
  </si>
  <si>
    <t>Laganmälan 7Ö+1D+1Mix</t>
  </si>
  <si>
    <t>Övergång Andreas Ström, G</t>
  </si>
  <si>
    <t>ÖG Andreas Ström till AIK</t>
  </si>
  <si>
    <t>Föreningsavgift AIK</t>
  </si>
  <si>
    <t>THOMMY JOHANSSON</t>
  </si>
  <si>
    <t>AIK Verksamhetsstöd 2024</t>
  </si>
  <si>
    <t>Ers Utlägg AIK dart</t>
  </si>
  <si>
    <t>ERS 240525</t>
  </si>
  <si>
    <t>Ers Utlägg  AIKDart årsmöte 240525</t>
  </si>
  <si>
    <t>UT Sommarserie</t>
  </si>
  <si>
    <t>GNAGETRLAGET</t>
  </si>
  <si>
    <t>Gnaget är Laget</t>
  </si>
  <si>
    <t>AIK SPARADIS</t>
  </si>
  <si>
    <t>AIKs Paradis</t>
  </si>
  <si>
    <t>AIK SNIPERS</t>
  </si>
  <si>
    <t>AIK Snipers</t>
  </si>
  <si>
    <t>SH29003007000082</t>
  </si>
  <si>
    <t>24-25 noteringar</t>
  </si>
  <si>
    <t>? Vet inte vad detta är?</t>
  </si>
  <si>
    <t>Förenklat årsbokslut för räkenskapsåret 2024-05-01 – 2025-04-30</t>
  </si>
  <si>
    <t>StdF vinster</t>
  </si>
  <si>
    <t>RF- ,AIK spons, DSM o liknande</t>
  </si>
  <si>
    <t>här redovisades mycket spons förra året</t>
  </si>
  <si>
    <t>2x BUSS transport</t>
  </si>
  <si>
    <t>ca inkommande bussers.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</si>
</sst>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r&quot;;[Red]\-#,##0.00\ &quot;kr&quot;"/>
    <numFmt numFmtId="164" formatCode="0.00_ ;[Red]\-0.00\ "/>
    <numFmt numFmtId="165" formatCode="yyyy/mm/dd;@"/>
    <numFmt numFmtId="166" formatCode="0_ ;[Red]\-0\ "/>
    <numFmt numFmtId="167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Verdana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9"/>
      <name val="Arial"/>
      <family val="2"/>
    </font>
    <font>
      <sz val="11"/>
      <color theme="9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9C6500"/>
      <name val="Calibri"/>
      <family val="2"/>
      <scheme val="minor"/>
    </font>
    <font>
      <u/>
      <sz val="11"/>
      <color rgb="FF9C6500"/>
      <name val="Calibri"/>
      <family val="2"/>
      <scheme val="minor"/>
    </font>
    <font>
      <b/>
      <sz val="17"/>
      <color rgb="FF000000"/>
      <name val="Arial"/>
      <family val="2"/>
    </font>
    <font>
      <sz val="10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sz val="11"/>
      <color rgb="FF000000"/>
      <name val="Arial"/>
      <family val="2"/>
    </font>
    <font>
      <sz val="11"/>
      <color rgb="FF00B050"/>
      <name val="Calibri"/>
      <family val="2"/>
      <scheme val="minor"/>
    </font>
    <font>
      <b/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0" fontId="13" fillId="6" borderId="0" applyNumberFormat="0" applyBorder="0" applyAlignment="0" applyProtection="0"/>
    <xf numFmtId="0" fontId="22" fillId="9" borderId="6" applyNumberFormat="0" applyFont="0" applyAlignment="0" applyProtection="0"/>
  </cellStyleXfs>
  <cellXfs count="152">
    <xf numFmtId="0" fontId="0" fillId="0" borderId="0" xfId="0"/>
    <xf numFmtId="0" fontId="3" fillId="0" borderId="0" xfId="3"/>
    <xf numFmtId="0" fontId="3" fillId="4" borderId="0" xfId="3" applyFill="1"/>
    <xf numFmtId="0" fontId="4" fillId="0" borderId="0" xfId="3" applyFont="1" applyFill="1"/>
    <xf numFmtId="8" fontId="3" fillId="0" borderId="0" xfId="3" applyNumberFormat="1" applyAlignment="1">
      <alignment horizontal="center"/>
    </xf>
    <xf numFmtId="164" fontId="3" fillId="0" borderId="0" xfId="3" applyNumberFormat="1" applyAlignment="1">
      <alignment horizontal="center"/>
    </xf>
    <xf numFmtId="0" fontId="5" fillId="0" borderId="0" xfId="3" applyFont="1"/>
    <xf numFmtId="40" fontId="4" fillId="0" borderId="0" xfId="3" applyNumberFormat="1" applyFont="1" applyFill="1"/>
    <xf numFmtId="40" fontId="4" fillId="0" borderId="0" xfId="3" applyNumberFormat="1" applyFont="1"/>
    <xf numFmtId="0" fontId="4" fillId="0" borderId="0" xfId="3" applyFont="1"/>
    <xf numFmtId="0" fontId="1" fillId="2" borderId="0" xfId="1"/>
    <xf numFmtId="49" fontId="1" fillId="2" borderId="0" xfId="1" applyNumberFormat="1"/>
    <xf numFmtId="0" fontId="6" fillId="4" borderId="0" xfId="3" applyFont="1" applyFill="1"/>
    <xf numFmtId="0" fontId="7" fillId="0" borderId="0" xfId="3" applyFont="1"/>
    <xf numFmtId="0" fontId="8" fillId="0" borderId="0" xfId="3" applyFont="1"/>
    <xf numFmtId="0" fontId="9" fillId="0" borderId="0" xfId="3" applyFont="1"/>
    <xf numFmtId="0" fontId="2" fillId="3" borderId="0" xfId="2"/>
    <xf numFmtId="0" fontId="3" fillId="0" borderId="0" xfId="3" applyFill="1"/>
    <xf numFmtId="14" fontId="4" fillId="0" borderId="0" xfId="3" applyNumberFormat="1" applyFont="1" applyFill="1"/>
    <xf numFmtId="0" fontId="5" fillId="0" borderId="0" xfId="3" applyFont="1" applyFill="1"/>
    <xf numFmtId="14" fontId="3" fillId="0" borderId="0" xfId="3" applyNumberFormat="1" applyFill="1"/>
    <xf numFmtId="2" fontId="3" fillId="0" borderId="0" xfId="3" applyNumberFormat="1"/>
    <xf numFmtId="40" fontId="3" fillId="0" borderId="0" xfId="3" applyNumberFormat="1"/>
    <xf numFmtId="0" fontId="3" fillId="0" borderId="0" xfId="3" applyFont="1" applyFill="1"/>
    <xf numFmtId="14" fontId="3" fillId="0" borderId="0" xfId="3" applyNumberFormat="1" applyFont="1" applyFill="1"/>
    <xf numFmtId="0" fontId="7" fillId="0" borderId="0" xfId="3" applyFont="1" applyFill="1"/>
    <xf numFmtId="164" fontId="3" fillId="0" borderId="0" xfId="3" applyNumberFormat="1"/>
    <xf numFmtId="14" fontId="3" fillId="0" borderId="0" xfId="3" applyNumberFormat="1"/>
    <xf numFmtId="0" fontId="3" fillId="0" borderId="0" xfId="3" applyAlignment="1">
      <alignment horizontal="left"/>
    </xf>
    <xf numFmtId="14" fontId="3" fillId="0" borderId="0" xfId="3" applyNumberFormat="1" applyAlignment="1">
      <alignment horizontal="left"/>
    </xf>
    <xf numFmtId="164" fontId="3" fillId="0" borderId="0" xfId="3" applyNumberFormat="1" applyBorder="1"/>
    <xf numFmtId="164" fontId="3" fillId="0" borderId="0" xfId="3" applyNumberFormat="1" applyFill="1"/>
    <xf numFmtId="0" fontId="3" fillId="0" borderId="0" xfId="3" applyBorder="1"/>
    <xf numFmtId="0" fontId="3" fillId="0" borderId="0" xfId="3" applyFill="1" applyBorder="1"/>
    <xf numFmtId="0" fontId="3" fillId="4" borderId="0" xfId="3" applyFill="1" applyBorder="1"/>
    <xf numFmtId="0" fontId="3" fillId="0" borderId="1" xfId="3" applyBorder="1"/>
    <xf numFmtId="0" fontId="3" fillId="0" borderId="1" xfId="3" applyFill="1" applyBorder="1"/>
    <xf numFmtId="164" fontId="3" fillId="0" borderId="0" xfId="3" applyNumberFormat="1" applyAlignment="1"/>
    <xf numFmtId="0" fontId="3" fillId="0" borderId="0" xfId="3" applyAlignment="1">
      <alignment horizontal="right"/>
    </xf>
    <xf numFmtId="0" fontId="5" fillId="0" borderId="0" xfId="3" applyFont="1" applyAlignment="1">
      <alignment horizontal="right"/>
    </xf>
    <xf numFmtId="0" fontId="5" fillId="0" borderId="0" xfId="3" applyFont="1" applyFill="1" applyAlignment="1">
      <alignment horizontal="right"/>
    </xf>
    <xf numFmtId="165" fontId="3" fillId="0" borderId="0" xfId="3" applyNumberFormat="1" applyAlignment="1">
      <alignment horizontal="right"/>
    </xf>
    <xf numFmtId="165" fontId="5" fillId="0" borderId="0" xfId="3" applyNumberFormat="1" applyFont="1" applyFill="1" applyAlignment="1">
      <alignment horizontal="right"/>
    </xf>
    <xf numFmtId="14" fontId="5" fillId="0" borderId="0" xfId="3" applyNumberFormat="1" applyFont="1" applyFill="1" applyAlignment="1">
      <alignment horizontal="right"/>
    </xf>
    <xf numFmtId="0" fontId="4" fillId="0" borderId="0" xfId="3" applyFont="1" applyAlignment="1">
      <alignment horizontal="right"/>
    </xf>
    <xf numFmtId="0" fontId="4" fillId="0" borderId="0" xfId="3" applyFont="1" applyFill="1" applyAlignment="1">
      <alignment horizontal="right"/>
    </xf>
    <xf numFmtId="164" fontId="3" fillId="0" borderId="0" xfId="3" applyNumberFormat="1" applyAlignment="1">
      <alignment horizontal="right"/>
    </xf>
    <xf numFmtId="8" fontId="3" fillId="0" borderId="0" xfId="3" applyNumberFormat="1" applyAlignment="1">
      <alignment horizontal="right"/>
    </xf>
    <xf numFmtId="164" fontId="4" fillId="0" borderId="0" xfId="3" applyNumberFormat="1" applyFont="1" applyFill="1" applyAlignment="1">
      <alignment horizontal="right"/>
    </xf>
    <xf numFmtId="164" fontId="5" fillId="0" borderId="0" xfId="3" applyNumberFormat="1" applyFont="1" applyFill="1" applyAlignment="1">
      <alignment horizontal="right"/>
    </xf>
    <xf numFmtId="164" fontId="3" fillId="0" borderId="0" xfId="3" applyNumberFormat="1" applyFill="1" applyAlignment="1">
      <alignment horizontal="right"/>
    </xf>
    <xf numFmtId="164" fontId="4" fillId="0" borderId="0" xfId="3" applyNumberFormat="1" applyFont="1" applyAlignment="1"/>
    <xf numFmtId="164" fontId="5" fillId="0" borderId="0" xfId="3" applyNumberFormat="1" applyFont="1" applyAlignment="1"/>
    <xf numFmtId="164" fontId="3" fillId="0" borderId="0" xfId="3" applyNumberFormat="1" applyFont="1" applyFill="1"/>
    <xf numFmtId="164" fontId="5" fillId="0" borderId="0" xfId="3" applyNumberFormat="1" applyFont="1" applyFill="1"/>
    <xf numFmtId="0" fontId="3" fillId="5" borderId="0" xfId="3" applyFill="1"/>
    <xf numFmtId="14" fontId="3" fillId="5" borderId="0" xfId="3" applyNumberFormat="1" applyFill="1"/>
    <xf numFmtId="164" fontId="3" fillId="5" borderId="0" xfId="3" applyNumberFormat="1" applyFill="1"/>
    <xf numFmtId="14" fontId="0" fillId="0" borderId="0" xfId="0" applyNumberFormat="1"/>
    <xf numFmtId="164" fontId="0" fillId="0" borderId="0" xfId="0" applyNumberFormat="1"/>
    <xf numFmtId="0" fontId="12" fillId="0" borderId="0" xfId="0" applyFont="1"/>
    <xf numFmtId="0" fontId="3" fillId="0" borderId="0" xfId="3" applyFill="1" applyAlignment="1">
      <alignment horizontal="right"/>
    </xf>
    <xf numFmtId="0" fontId="0" fillId="0" borderId="0" xfId="0" applyAlignment="1">
      <alignment horizontal="left"/>
    </xf>
    <xf numFmtId="0" fontId="8" fillId="7" borderId="0" xfId="3" applyFont="1" applyFill="1"/>
    <xf numFmtId="0" fontId="3" fillId="7" borderId="0" xfId="3" applyFill="1"/>
    <xf numFmtId="0" fontId="0" fillId="0" borderId="0" xfId="0" applyNumberFormat="1"/>
    <xf numFmtId="40" fontId="0" fillId="0" borderId="0" xfId="0" applyNumberFormat="1"/>
    <xf numFmtId="164" fontId="3" fillId="0" borderId="0" xfId="0" applyNumberFormat="1" applyFont="1"/>
    <xf numFmtId="0" fontId="1" fillId="2" borderId="0" xfId="1" applyBorder="1"/>
    <xf numFmtId="164" fontId="1" fillId="2" borderId="0" xfId="1" applyNumberFormat="1"/>
    <xf numFmtId="164" fontId="1" fillId="2" borderId="0" xfId="1" applyNumberFormat="1" applyBorder="1"/>
    <xf numFmtId="0" fontId="13" fillId="6" borderId="0" xfId="4"/>
    <xf numFmtId="14" fontId="13" fillId="6" borderId="0" xfId="4" applyNumberFormat="1"/>
    <xf numFmtId="164" fontId="13" fillId="6" borderId="0" xfId="4" applyNumberFormat="1"/>
    <xf numFmtId="0" fontId="13" fillId="6" borderId="0" xfId="4" applyAlignment="1">
      <alignment horizontal="left"/>
    </xf>
    <xf numFmtId="0" fontId="13" fillId="6" borderId="0" xfId="4" applyNumberFormat="1"/>
    <xf numFmtId="2" fontId="4" fillId="0" borderId="0" xfId="3" applyNumberFormat="1" applyFont="1" applyFill="1"/>
    <xf numFmtId="2" fontId="4" fillId="0" borderId="0" xfId="3" applyNumberFormat="1" applyFont="1" applyFill="1" applyAlignment="1"/>
    <xf numFmtId="2" fontId="5" fillId="0" borderId="0" xfId="3" applyNumberFormat="1" applyFont="1" applyFill="1" applyAlignment="1"/>
    <xf numFmtId="164" fontId="4" fillId="0" borderId="0" xfId="3" applyNumberFormat="1" applyFont="1" applyFill="1" applyAlignment="1"/>
    <xf numFmtId="164" fontId="5" fillId="0" borderId="0" xfId="3" applyNumberFormat="1" applyFont="1" applyFill="1" applyAlignment="1"/>
    <xf numFmtId="164" fontId="3" fillId="0" borderId="0" xfId="3" applyNumberFormat="1" applyFill="1" applyAlignment="1"/>
    <xf numFmtId="165" fontId="3" fillId="0" borderId="0" xfId="3" applyNumberFormat="1" applyFill="1" applyAlignment="1">
      <alignment horizontal="right"/>
    </xf>
    <xf numFmtId="8" fontId="3" fillId="0" borderId="0" xfId="3" applyNumberFormat="1" applyFill="1" applyAlignment="1">
      <alignment horizontal="right"/>
    </xf>
    <xf numFmtId="8" fontId="3" fillId="0" borderId="0" xfId="3" applyNumberFormat="1" applyFill="1" applyAlignment="1">
      <alignment horizontal="center"/>
    </xf>
    <xf numFmtId="0" fontId="5" fillId="0" borderId="2" xfId="3" applyFont="1" applyFill="1" applyBorder="1" applyAlignment="1">
      <alignment horizontal="right"/>
    </xf>
    <xf numFmtId="165" fontId="5" fillId="0" borderId="3" xfId="3" applyNumberFormat="1" applyFont="1" applyFill="1" applyBorder="1" applyAlignment="1">
      <alignment horizontal="right"/>
    </xf>
    <xf numFmtId="0" fontId="4" fillId="0" borderId="4" xfId="3" applyFont="1" applyFill="1" applyBorder="1" applyAlignment="1">
      <alignment horizontal="right"/>
    </xf>
    <xf numFmtId="14" fontId="5" fillId="0" borderId="3" xfId="3" applyNumberFormat="1" applyFont="1" applyFill="1" applyBorder="1" applyAlignment="1">
      <alignment horizontal="right"/>
    </xf>
    <xf numFmtId="0" fontId="15" fillId="0" borderId="0" xfId="0" applyFont="1"/>
    <xf numFmtId="0" fontId="16" fillId="0" borderId="5" xfId="0" applyFont="1" applyBorder="1" applyAlignment="1">
      <alignment wrapText="1"/>
    </xf>
    <xf numFmtId="14" fontId="15" fillId="0" borderId="0" xfId="0" applyNumberFormat="1" applyFont="1"/>
    <xf numFmtId="166" fontId="15" fillId="0" borderId="0" xfId="0" applyNumberFormat="1" applyFont="1"/>
    <xf numFmtId="0" fontId="14" fillId="0" borderId="0" xfId="0" applyFont="1"/>
    <xf numFmtId="0" fontId="17" fillId="0" borderId="0" xfId="0" applyFont="1"/>
    <xf numFmtId="0" fontId="16" fillId="8" borderId="5" xfId="0" applyFont="1" applyFill="1" applyBorder="1" applyAlignment="1">
      <alignment wrapText="1"/>
    </xf>
    <xf numFmtId="0" fontId="18" fillId="0" borderId="5" xfId="0" applyFont="1" applyBorder="1" applyAlignment="1">
      <alignment vertical="center" wrapText="1"/>
    </xf>
    <xf numFmtId="1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5" xfId="0" applyFont="1" applyBorder="1" applyAlignment="1">
      <alignment wrapText="1"/>
    </xf>
    <xf numFmtId="3" fontId="15" fillId="0" borderId="0" xfId="0" applyNumberFormat="1" applyFont="1"/>
    <xf numFmtId="0" fontId="18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9" fillId="0" borderId="0" xfId="0" applyFont="1"/>
    <xf numFmtId="0" fontId="3" fillId="0" borderId="5" xfId="0" applyFont="1" applyBorder="1" applyAlignment="1">
      <alignment wrapText="1"/>
    </xf>
    <xf numFmtId="11" fontId="0" fillId="0" borderId="0" xfId="0" applyNumberFormat="1"/>
    <xf numFmtId="0" fontId="20" fillId="0" borderId="0" xfId="0" applyFont="1"/>
    <xf numFmtId="0" fontId="3" fillId="4" borderId="0" xfId="3" applyFill="1" applyAlignment="1">
      <alignment horizontal="center"/>
    </xf>
    <xf numFmtId="0" fontId="3" fillId="4" borderId="0" xfId="3" applyFill="1" applyAlignment="1">
      <alignment horizontal="right"/>
    </xf>
    <xf numFmtId="0" fontId="3" fillId="4" borderId="0" xfId="3" applyFill="1" applyAlignment="1"/>
    <xf numFmtId="0" fontId="3" fillId="4" borderId="0" xfId="3" applyFill="1" applyAlignment="1">
      <alignment horizontal="left"/>
    </xf>
    <xf numFmtId="0" fontId="0" fillId="0" borderId="0" xfId="0" applyAlignment="1">
      <alignment wrapText="1"/>
    </xf>
    <xf numFmtId="0" fontId="21" fillId="0" borderId="0" xfId="0" applyFont="1"/>
    <xf numFmtId="0" fontId="0" fillId="0" borderId="0" xfId="0" applyAlignment="1">
      <alignment wrapText="1"/>
    </xf>
    <xf numFmtId="14" fontId="0" fillId="0" borderId="6" xfId="0" applyNumberFormat="1" applyBorder="1"/>
    <xf numFmtId="164" fontId="0" fillId="0" borderId="6" xfId="0" applyNumberFormat="1" applyBorder="1"/>
    <xf numFmtId="0" fontId="0" fillId="0" borderId="6" xfId="0" applyBorder="1"/>
    <xf numFmtId="0" fontId="0" fillId="9" borderId="6" xfId="5" applyFont="1"/>
    <xf numFmtId="0" fontId="14" fillId="0" borderId="0" xfId="0" applyFont="1" applyFill="1" applyBorder="1"/>
    <xf numFmtId="164" fontId="4" fillId="0" borderId="0" xfId="3" applyNumberFormat="1" applyFont="1" applyFill="1"/>
    <xf numFmtId="0" fontId="2" fillId="3" borderId="0" xfId="2" applyAlignment="1">
      <alignment horizontal="center"/>
    </xf>
    <xf numFmtId="0" fontId="2" fillId="3" borderId="0" xfId="2" applyAlignment="1"/>
    <xf numFmtId="0" fontId="2" fillId="3" borderId="0" xfId="2" applyAlignment="1">
      <alignment horizontal="left"/>
    </xf>
    <xf numFmtId="0" fontId="2" fillId="3" borderId="0" xfId="2" applyAlignment="1">
      <alignment horizontal="right"/>
    </xf>
    <xf numFmtId="0" fontId="24" fillId="3" borderId="0" xfId="2" applyFont="1"/>
    <xf numFmtId="0" fontId="0" fillId="0" borderId="0" xfId="0" applyAlignment="1">
      <alignment wrapText="1"/>
    </xf>
    <xf numFmtId="0" fontId="25" fillId="0" borderId="0" xfId="0" applyFont="1"/>
    <xf numFmtId="0" fontId="15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15" fillId="0" borderId="0" xfId="0" applyFont="1" applyAlignment="1">
      <alignment horizontal="right"/>
    </xf>
    <xf numFmtId="167" fontId="0" fillId="0" borderId="0" xfId="0" applyNumberFormat="1"/>
    <xf numFmtId="2" fontId="0" fillId="0" borderId="0" xfId="0" applyNumberFormat="1"/>
    <xf numFmtId="164" fontId="15" fillId="0" borderId="0" xfId="0" applyNumberFormat="1" applyFont="1"/>
    <xf numFmtId="0" fontId="28" fillId="0" borderId="0" xfId="0" applyFont="1"/>
    <xf numFmtId="0" fontId="0" fillId="0" borderId="0" xfId="0" applyAlignment="1">
      <alignment wrapText="1"/>
    </xf>
    <xf numFmtId="8" fontId="0" fillId="0" borderId="0" xfId="0" applyNumberFormat="1"/>
    <xf numFmtId="0" fontId="29" fillId="0" borderId="0" xfId="0" applyFont="1"/>
    <xf numFmtId="8" fontId="14" fillId="0" borderId="0" xfId="0" applyNumberFormat="1" applyFont="1"/>
    <xf numFmtId="0" fontId="29" fillId="0" borderId="0" xfId="0" applyFont="1" applyBorder="1"/>
    <xf numFmtId="0" fontId="3" fillId="7" borderId="0" xfId="3" applyFill="1" applyAlignment="1">
      <alignment horizontal="right"/>
    </xf>
    <xf numFmtId="0" fontId="5" fillId="7" borderId="2" xfId="3" applyFont="1" applyFill="1" applyBorder="1" applyAlignment="1">
      <alignment horizontal="right"/>
    </xf>
    <xf numFmtId="165" fontId="3" fillId="7" borderId="0" xfId="3" applyNumberFormat="1" applyFill="1" applyAlignment="1">
      <alignment horizontal="right"/>
    </xf>
    <xf numFmtId="165" fontId="5" fillId="7" borderId="3" xfId="3" applyNumberFormat="1" applyFont="1" applyFill="1" applyBorder="1" applyAlignment="1">
      <alignment horizontal="right"/>
    </xf>
    <xf numFmtId="14" fontId="5" fillId="7" borderId="3" xfId="3" applyNumberFormat="1" applyFont="1" applyFill="1" applyBorder="1" applyAlignment="1">
      <alignment horizontal="right"/>
    </xf>
    <xf numFmtId="0" fontId="4" fillId="7" borderId="4" xfId="3" applyFont="1" applyFill="1" applyBorder="1" applyAlignment="1">
      <alignment horizontal="right"/>
    </xf>
    <xf numFmtId="0" fontId="30" fillId="3" borderId="0" xfId="2" applyFont="1"/>
    <xf numFmtId="0" fontId="23" fillId="3" borderId="0" xfId="2" applyFont="1" applyAlignment="1">
      <alignment wrapText="1"/>
    </xf>
    <xf numFmtId="0" fontId="3" fillId="4" borderId="0" xfId="3" applyFill="1" applyAlignment="1">
      <alignment wrapText="1"/>
    </xf>
    <xf numFmtId="0" fontId="0" fillId="0" borderId="0" xfId="0" applyAlignment="1">
      <alignment wrapText="1"/>
    </xf>
  </cellXfs>
  <cellStyles count="6">
    <cellStyle name="Anteckning" xfId="5" builtinId="10"/>
    <cellStyle name="Bra" xfId="4" builtinId="26"/>
    <cellStyle name="Dålig" xfId="1" builtinId="27"/>
    <cellStyle name="Neutral" xfId="2" builtinId="28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olnaAIKdart\Styrelse%20dokument\Kass&#246;r%20dokument\&#197;rsbokslut13-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Åbokslut18-19"/>
      <sheetName val="BalansR18-19"/>
      <sheetName val="Kflöde18-19"/>
      <sheetName val="Runderlag18-19"/>
      <sheetName val="Åbokslut17-18"/>
      <sheetName val="BalansR17-18"/>
      <sheetName val="Kflöde17-18"/>
      <sheetName val="Runderlag17-18"/>
      <sheetName val="Årsbokslut16-17"/>
      <sheetName val="Balansräkning16-17"/>
      <sheetName val="Kassaflöde 16-17"/>
      <sheetName val="räkneunderlag16-17"/>
      <sheetName val="Årsbokslut15-16"/>
      <sheetName val="Balansräkning15-16"/>
      <sheetName val="Kassaflöde 15-16"/>
      <sheetName val="räkneunderlag15-16"/>
      <sheetName val="Årsbokslut14--15"/>
      <sheetName val="Balansräkning14--15"/>
      <sheetName val="Kassaflöde 14-15"/>
      <sheetName val="räkneunderlag14-15"/>
      <sheetName val="Årsbokslut13--14"/>
      <sheetName val="Balansräkning13--14"/>
      <sheetName val="kassaflöde13--14"/>
      <sheetName val="räkneunderlag13--14"/>
    </sheetNames>
    <sheetDataSet>
      <sheetData sheetId="0"/>
      <sheetData sheetId="1"/>
      <sheetData sheetId="2"/>
      <sheetData sheetId="3"/>
      <sheetData sheetId="4">
        <row r="6">
          <cell r="D6" t="str">
            <v>Utfall</v>
          </cell>
          <cell r="F6" t="str">
            <v>Budget</v>
          </cell>
        </row>
        <row r="7">
          <cell r="D7">
            <v>42856</v>
          </cell>
          <cell r="F7">
            <v>43221</v>
          </cell>
        </row>
        <row r="8">
          <cell r="D8">
            <v>43220</v>
          </cell>
          <cell r="F8">
            <v>43585</v>
          </cell>
        </row>
        <row r="11">
          <cell r="D11">
            <v>15700</v>
          </cell>
          <cell r="F11">
            <v>15000</v>
          </cell>
        </row>
        <row r="12">
          <cell r="D12">
            <v>0</v>
          </cell>
          <cell r="F12">
            <v>0</v>
          </cell>
        </row>
        <row r="13">
          <cell r="D13">
            <v>0</v>
          </cell>
          <cell r="F13">
            <v>5000</v>
          </cell>
        </row>
        <row r="14">
          <cell r="D14">
            <v>0</v>
          </cell>
          <cell r="F14">
            <v>1000</v>
          </cell>
        </row>
        <row r="15">
          <cell r="D15">
            <v>0</v>
          </cell>
          <cell r="F15">
            <v>0</v>
          </cell>
        </row>
        <row r="16">
          <cell r="D16">
            <v>15700</v>
          </cell>
          <cell r="F16">
            <v>21000</v>
          </cell>
        </row>
        <row r="20">
          <cell r="D20">
            <v>-11500</v>
          </cell>
          <cell r="F20">
            <v>-10000</v>
          </cell>
        </row>
        <row r="21">
          <cell r="D21">
            <v>-1827</v>
          </cell>
          <cell r="F21">
            <v>-1000</v>
          </cell>
        </row>
        <row r="22">
          <cell r="D22">
            <v>-5421</v>
          </cell>
          <cell r="F22">
            <v>-5500</v>
          </cell>
        </row>
        <row r="23">
          <cell r="D23">
            <v>0</v>
          </cell>
          <cell r="F23">
            <v>0</v>
          </cell>
        </row>
        <row r="24">
          <cell r="D24">
            <v>0</v>
          </cell>
          <cell r="F24">
            <v>0</v>
          </cell>
        </row>
        <row r="25">
          <cell r="D25">
            <v>0</v>
          </cell>
          <cell r="F25">
            <v>0</v>
          </cell>
        </row>
        <row r="26">
          <cell r="D26">
            <v>0</v>
          </cell>
          <cell r="F26">
            <v>0</v>
          </cell>
        </row>
        <row r="27">
          <cell r="D27">
            <v>-18748</v>
          </cell>
          <cell r="F27">
            <v>-16500</v>
          </cell>
        </row>
        <row r="29">
          <cell r="D29">
            <v>-3048</v>
          </cell>
          <cell r="F29">
            <v>4500</v>
          </cell>
        </row>
        <row r="30">
          <cell r="D30"/>
          <cell r="F30"/>
        </row>
        <row r="31">
          <cell r="D31">
            <v>0</v>
          </cell>
          <cell r="F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-3048</v>
          </cell>
          <cell r="F34">
            <v>4500</v>
          </cell>
        </row>
        <row r="36">
          <cell r="D36"/>
          <cell r="E36"/>
          <cell r="F36"/>
        </row>
        <row r="39">
          <cell r="D39">
            <v>-3048</v>
          </cell>
          <cell r="F39">
            <v>4500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78">
          <cell r="A7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D297-8DDE-4C3B-A878-4A1FD7FA9646}">
  <sheetPr>
    <tabColor theme="7"/>
  </sheetPr>
  <dimension ref="A1:N42"/>
  <sheetViews>
    <sheetView tabSelected="1" workbookViewId="0">
      <selection activeCell="D32" sqref="D32"/>
    </sheetView>
  </sheetViews>
  <sheetFormatPr defaultColWidth="11.5703125" defaultRowHeight="15.75" x14ac:dyDescent="0.25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16" customWidth="1"/>
    <col min="10" max="10" width="11.5703125" style="16"/>
    <col min="11" max="11" width="22" style="16" customWidth="1"/>
    <col min="12" max="12" width="11.7109375" style="16" customWidth="1"/>
    <col min="13" max="16384" width="11.5703125" style="1"/>
  </cols>
  <sheetData>
    <row r="1" spans="1:14" x14ac:dyDescent="0.25">
      <c r="A1" s="1" t="s">
        <v>768</v>
      </c>
      <c r="D1" s="20">
        <v>45805</v>
      </c>
    </row>
    <row r="2" spans="1:14" ht="15.75" customHeight="1" x14ac:dyDescent="0.25">
      <c r="F2" s="149" t="s">
        <v>513</v>
      </c>
    </row>
    <row r="3" spans="1:14" ht="15" customHeight="1" x14ac:dyDescent="0.3">
      <c r="A3" s="15" t="s">
        <v>36</v>
      </c>
      <c r="D3" s="33"/>
      <c r="E3" s="137"/>
      <c r="F3" s="149"/>
    </row>
    <row r="5" spans="1:14" ht="18" x14ac:dyDescent="0.25">
      <c r="A5" s="63" t="s">
        <v>1040</v>
      </c>
      <c r="B5" s="64"/>
      <c r="C5" s="64"/>
    </row>
    <row r="6" spans="1:14" x14ac:dyDescent="0.25">
      <c r="C6" s="142" t="s">
        <v>34</v>
      </c>
      <c r="D6" s="143" t="s">
        <v>34</v>
      </c>
      <c r="E6" s="142" t="s">
        <v>33</v>
      </c>
      <c r="F6" s="143" t="s">
        <v>33</v>
      </c>
    </row>
    <row r="7" spans="1:14" x14ac:dyDescent="0.25">
      <c r="C7" s="144">
        <v>45413</v>
      </c>
      <c r="D7" s="145">
        <v>45413</v>
      </c>
      <c r="E7" s="144">
        <v>45413</v>
      </c>
      <c r="F7" s="146">
        <v>45778</v>
      </c>
    </row>
    <row r="8" spans="1:14" ht="18" x14ac:dyDescent="0.25">
      <c r="A8" s="13" t="s">
        <v>32</v>
      </c>
      <c r="C8" s="144">
        <v>45777</v>
      </c>
      <c r="D8" s="145">
        <v>45777</v>
      </c>
      <c r="E8" s="144">
        <v>45777</v>
      </c>
      <c r="F8" s="146">
        <v>46142</v>
      </c>
      <c r="I8" s="126" t="s">
        <v>507</v>
      </c>
      <c r="J8" s="126"/>
      <c r="K8" s="126"/>
    </row>
    <row r="9" spans="1:14" x14ac:dyDescent="0.25">
      <c r="C9" s="76"/>
      <c r="D9" s="147"/>
      <c r="E9" s="142"/>
      <c r="F9" s="147"/>
      <c r="I9" s="122"/>
    </row>
    <row r="10" spans="1:14" x14ac:dyDescent="0.25">
      <c r="A10" s="6" t="s">
        <v>30</v>
      </c>
      <c r="C10" s="76"/>
      <c r="D10" s="61"/>
      <c r="E10" s="61"/>
      <c r="F10" s="45"/>
    </row>
    <row r="11" spans="1:14" x14ac:dyDescent="0.25">
      <c r="A11" s="9" t="s">
        <v>29</v>
      </c>
      <c r="C11" s="76">
        <v>4100</v>
      </c>
      <c r="D11" s="26">
        <f>'RU24-25'!A115</f>
        <v>4950</v>
      </c>
      <c r="E11" s="48">
        <v>5000</v>
      </c>
      <c r="F11" s="48">
        <v>5000</v>
      </c>
      <c r="I11" s="16" t="s">
        <v>897</v>
      </c>
      <c r="L11" s="16" t="s">
        <v>898</v>
      </c>
      <c r="N11" s="38"/>
    </row>
    <row r="12" spans="1:14" x14ac:dyDescent="0.25">
      <c r="A12" s="9" t="s">
        <v>27</v>
      </c>
      <c r="C12" s="79">
        <v>0</v>
      </c>
      <c r="D12" s="79">
        <f>'RU24-25'!A124</f>
        <v>119446.68</v>
      </c>
      <c r="E12" s="48">
        <v>0</v>
      </c>
      <c r="F12" s="48">
        <v>50000</v>
      </c>
      <c r="I12" s="123" t="s">
        <v>1042</v>
      </c>
      <c r="K12" s="124"/>
    </row>
    <row r="13" spans="1:14" x14ac:dyDescent="0.25">
      <c r="A13" s="9" t="s">
        <v>25</v>
      </c>
      <c r="C13" s="76">
        <v>400</v>
      </c>
      <c r="D13" s="76">
        <f>'RU24-25'!A128</f>
        <v>800</v>
      </c>
      <c r="E13" s="48">
        <v>1000</v>
      </c>
      <c r="F13" s="48">
        <v>1000</v>
      </c>
      <c r="I13" s="16" t="s">
        <v>1041</v>
      </c>
    </row>
    <row r="14" spans="1:14" x14ac:dyDescent="0.25">
      <c r="A14" s="9" t="s">
        <v>24</v>
      </c>
      <c r="C14" s="76">
        <v>4400</v>
      </c>
      <c r="D14" s="76">
        <f>'RU24-25'!A131</f>
        <v>409</v>
      </c>
      <c r="E14" s="48">
        <v>4000</v>
      </c>
      <c r="F14" s="48">
        <v>0</v>
      </c>
    </row>
    <row r="15" spans="1:14" x14ac:dyDescent="0.25">
      <c r="A15" s="9" t="s">
        <v>22</v>
      </c>
      <c r="C15" s="77">
        <v>51328.800000000003</v>
      </c>
      <c r="D15" s="77">
        <f>'RU24-25'!A134</f>
        <v>0</v>
      </c>
      <c r="E15" s="48">
        <v>50000</v>
      </c>
      <c r="F15" s="48">
        <v>0</v>
      </c>
      <c r="I15" s="148" t="s">
        <v>1043</v>
      </c>
      <c r="K15" s="125"/>
    </row>
    <row r="16" spans="1:14" x14ac:dyDescent="0.25">
      <c r="A16" s="6" t="s">
        <v>21</v>
      </c>
      <c r="C16" s="78">
        <v>60228.800000000003</v>
      </c>
      <c r="D16" s="78">
        <f>SUM(D11:D15)</f>
        <v>125605.68</v>
      </c>
      <c r="E16" s="49">
        <f>SUM(E11:E15)</f>
        <v>60000</v>
      </c>
      <c r="F16" s="49">
        <v>56000</v>
      </c>
    </row>
    <row r="17" spans="1:12" x14ac:dyDescent="0.25">
      <c r="C17" s="79"/>
      <c r="D17" s="79"/>
      <c r="E17" s="48"/>
      <c r="F17" s="48"/>
    </row>
    <row r="18" spans="1:12" x14ac:dyDescent="0.25">
      <c r="C18" s="79"/>
      <c r="D18" s="79"/>
      <c r="E18" s="48"/>
      <c r="F18" s="48"/>
      <c r="L18" s="125"/>
    </row>
    <row r="19" spans="1:12" x14ac:dyDescent="0.25">
      <c r="A19" s="6" t="s">
        <v>20</v>
      </c>
      <c r="C19" s="79"/>
      <c r="D19" s="79"/>
      <c r="E19" s="48"/>
      <c r="F19" s="48"/>
    </row>
    <row r="20" spans="1:12" x14ac:dyDescent="0.25">
      <c r="A20" s="9" t="s">
        <v>19</v>
      </c>
      <c r="C20" s="79">
        <v>-55088.4</v>
      </c>
      <c r="D20" s="79">
        <f>'RU24-25'!A9+'RU24-25'!A20+'RU24-25'!A32+'RU24-25'!A46</f>
        <v>-98291.4</v>
      </c>
      <c r="E20" s="48">
        <v>-50000</v>
      </c>
      <c r="F20" s="48">
        <v>-50000</v>
      </c>
    </row>
    <row r="21" spans="1:12" x14ac:dyDescent="0.25">
      <c r="A21" s="9" t="s">
        <v>16</v>
      </c>
      <c r="C21" s="79">
        <v>0</v>
      </c>
      <c r="D21" s="79">
        <f>'RU24-25'!A49</f>
        <v>0</v>
      </c>
      <c r="E21" s="48"/>
      <c r="F21" s="48">
        <v>0</v>
      </c>
    </row>
    <row r="22" spans="1:12" x14ac:dyDescent="0.25">
      <c r="A22" s="9" t="s">
        <v>14</v>
      </c>
      <c r="C22" s="79">
        <v>-1794.55</v>
      </c>
      <c r="D22" s="79">
        <f>'RU24-25'!A72</f>
        <v>-6259.3</v>
      </c>
      <c r="E22" s="48">
        <v>-2000</v>
      </c>
      <c r="F22" s="48">
        <v>-3000</v>
      </c>
    </row>
    <row r="23" spans="1:12" x14ac:dyDescent="0.25">
      <c r="A23" s="9" t="s">
        <v>11</v>
      </c>
      <c r="C23" s="47">
        <v>0</v>
      </c>
      <c r="D23" s="47">
        <v>0</v>
      </c>
      <c r="E23" s="48"/>
      <c r="F23" s="48">
        <v>0</v>
      </c>
    </row>
    <row r="24" spans="1:12" x14ac:dyDescent="0.25">
      <c r="A24" s="9" t="s">
        <v>10</v>
      </c>
      <c r="C24" s="47">
        <v>0</v>
      </c>
      <c r="D24" s="47">
        <v>0</v>
      </c>
      <c r="E24" s="48"/>
      <c r="F24" s="48">
        <v>0</v>
      </c>
    </row>
    <row r="25" spans="1:12" x14ac:dyDescent="0.25">
      <c r="A25" s="9" t="s">
        <v>9</v>
      </c>
      <c r="C25" s="47">
        <v>0</v>
      </c>
      <c r="D25" s="47">
        <v>0</v>
      </c>
      <c r="E25" s="48"/>
      <c r="F25" s="48">
        <v>0</v>
      </c>
    </row>
    <row r="26" spans="1:12" x14ac:dyDescent="0.25">
      <c r="A26" s="9" t="s">
        <v>8</v>
      </c>
      <c r="C26" s="47">
        <v>0</v>
      </c>
      <c r="D26" s="47">
        <v>0</v>
      </c>
      <c r="E26" s="48"/>
      <c r="F26" s="48">
        <v>0</v>
      </c>
    </row>
    <row r="27" spans="1:12" x14ac:dyDescent="0.25">
      <c r="A27" s="6" t="s">
        <v>6</v>
      </c>
      <c r="C27" s="80">
        <v>-56882.950000000004</v>
      </c>
      <c r="D27" s="80">
        <f>SUM(D20:D26)</f>
        <v>-104550.7</v>
      </c>
      <c r="E27" s="49">
        <f>SUM(E20:E26)</f>
        <v>-52000</v>
      </c>
      <c r="F27" s="49">
        <v>-52000</v>
      </c>
    </row>
    <row r="28" spans="1:12" x14ac:dyDescent="0.25">
      <c r="C28" s="79"/>
      <c r="D28" s="79"/>
      <c r="E28" s="48"/>
      <c r="F28" s="48"/>
    </row>
    <row r="29" spans="1:12" x14ac:dyDescent="0.25">
      <c r="A29" s="6" t="s">
        <v>5</v>
      </c>
      <c r="C29" s="80">
        <v>3345.8499999999985</v>
      </c>
      <c r="D29" s="80">
        <f>D16+D27</f>
        <v>21054.979999999996</v>
      </c>
      <c r="E29" s="80">
        <f>E16+E27</f>
        <v>8000</v>
      </c>
      <c r="F29" s="80">
        <v>4000</v>
      </c>
    </row>
    <row r="30" spans="1:12" x14ac:dyDescent="0.25">
      <c r="C30" s="79"/>
      <c r="D30" s="79"/>
      <c r="E30" s="48"/>
      <c r="F30" s="48"/>
    </row>
    <row r="31" spans="1:12" x14ac:dyDescent="0.25">
      <c r="A31" s="9" t="s">
        <v>4</v>
      </c>
      <c r="C31" s="47">
        <v>0</v>
      </c>
      <c r="D31" s="47"/>
      <c r="E31" s="50"/>
      <c r="F31" s="50">
        <v>0</v>
      </c>
    </row>
    <row r="32" spans="1:12" x14ac:dyDescent="0.25">
      <c r="A32" s="9" t="s">
        <v>3</v>
      </c>
      <c r="C32" s="47">
        <v>0</v>
      </c>
      <c r="D32" s="47"/>
      <c r="E32" s="50"/>
      <c r="F32" s="50">
        <v>0</v>
      </c>
    </row>
    <row r="33" spans="1:6" x14ac:dyDescent="0.25">
      <c r="C33" s="79"/>
      <c r="D33" s="79"/>
      <c r="E33" s="50"/>
      <c r="F33" s="50"/>
    </row>
    <row r="34" spans="1:6" x14ac:dyDescent="0.25">
      <c r="A34" s="6" t="s">
        <v>2</v>
      </c>
      <c r="C34" s="80">
        <v>3345.8499999999985</v>
      </c>
      <c r="D34" s="80">
        <f>D29</f>
        <v>21054.979999999996</v>
      </c>
      <c r="E34" s="80"/>
      <c r="F34" s="80"/>
    </row>
    <row r="35" spans="1:6" x14ac:dyDescent="0.25">
      <c r="C35" s="79"/>
      <c r="D35" s="79"/>
      <c r="E35" s="83"/>
      <c r="F35" s="48"/>
    </row>
    <row r="36" spans="1:6" x14ac:dyDescent="0.25">
      <c r="A36" s="9" t="s">
        <v>1</v>
      </c>
      <c r="C36" s="47">
        <v>0</v>
      </c>
      <c r="D36" s="47">
        <v>0</v>
      </c>
      <c r="E36" s="83"/>
      <c r="F36" s="50"/>
    </row>
    <row r="37" spans="1:6" x14ac:dyDescent="0.25">
      <c r="C37" s="5"/>
      <c r="D37" s="7"/>
      <c r="E37" s="84"/>
      <c r="F37" s="7"/>
    </row>
    <row r="38" spans="1:6" x14ac:dyDescent="0.25">
      <c r="C38" s="5"/>
      <c r="D38" s="7"/>
      <c r="E38" s="84"/>
      <c r="F38" s="7"/>
    </row>
    <row r="39" spans="1:6" x14ac:dyDescent="0.25">
      <c r="A39" s="6" t="s">
        <v>0</v>
      </c>
      <c r="C39" s="47"/>
      <c r="D39" s="80">
        <f>D34-D36</f>
        <v>21054.979999999996</v>
      </c>
      <c r="E39" s="83"/>
      <c r="F39" s="80"/>
    </row>
    <row r="42" spans="1:6" ht="15" x14ac:dyDescent="0.25">
      <c r="D42" s="1"/>
      <c r="F42" s="17"/>
    </row>
  </sheetData>
  <mergeCells count="1">
    <mergeCell ref="F2:F3"/>
  </mergeCells>
  <pageMargins left="0.25" right="0.25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24C1E-6A38-450E-AB25-BCC53BC8B53B}">
  <sheetPr>
    <tabColor theme="1"/>
  </sheetPr>
  <dimension ref="A1:H51"/>
  <sheetViews>
    <sheetView workbookViewId="0">
      <selection activeCell="E29" sqref="E29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8" s="17" customFormat="1" ht="18" x14ac:dyDescent="0.25">
      <c r="A1" s="25"/>
      <c r="E1" s="18">
        <v>45046</v>
      </c>
      <c r="F1" s="20"/>
      <c r="G1" s="18">
        <v>44681</v>
      </c>
    </row>
    <row r="3" spans="1:8" ht="15.75" x14ac:dyDescent="0.25">
      <c r="A3" s="19" t="s">
        <v>62</v>
      </c>
    </row>
    <row r="4" spans="1:8" ht="15" x14ac:dyDescent="0.2">
      <c r="A4" s="3" t="s">
        <v>61</v>
      </c>
      <c r="E4" s="31">
        <v>0</v>
      </c>
      <c r="G4" s="53">
        <v>0</v>
      </c>
    </row>
    <row r="5" spans="1:8" ht="15" x14ac:dyDescent="0.2">
      <c r="A5" s="3" t="s">
        <v>473</v>
      </c>
      <c r="B5" s="23"/>
      <c r="C5" s="23"/>
      <c r="D5" s="23"/>
      <c r="E5" s="53">
        <v>0</v>
      </c>
      <c r="F5" s="23"/>
      <c r="G5" s="53">
        <v>0</v>
      </c>
    </row>
    <row r="6" spans="1:8" ht="15" x14ac:dyDescent="0.2">
      <c r="A6" s="3" t="s">
        <v>60</v>
      </c>
      <c r="E6" s="31">
        <v>0</v>
      </c>
      <c r="G6" s="53">
        <v>0</v>
      </c>
    </row>
    <row r="7" spans="1:8" ht="15" x14ac:dyDescent="0.2">
      <c r="A7" s="3" t="s">
        <v>59</v>
      </c>
      <c r="E7" s="31">
        <v>0</v>
      </c>
      <c r="G7" s="53">
        <v>0</v>
      </c>
    </row>
    <row r="8" spans="1:8" ht="15" x14ac:dyDescent="0.2">
      <c r="A8" s="3" t="s">
        <v>58</v>
      </c>
      <c r="E8" s="53">
        <v>0</v>
      </c>
      <c r="G8" s="53">
        <v>0</v>
      </c>
    </row>
    <row r="9" spans="1:8" ht="15" x14ac:dyDescent="0.2">
      <c r="A9" s="3" t="s">
        <v>57</v>
      </c>
      <c r="E9" s="53">
        <v>3000</v>
      </c>
      <c r="G9" s="53">
        <v>0</v>
      </c>
    </row>
    <row r="10" spans="1:8" ht="15" x14ac:dyDescent="0.2">
      <c r="A10" s="3" t="s">
        <v>55</v>
      </c>
      <c r="E10" s="31">
        <v>0</v>
      </c>
      <c r="G10" s="53">
        <v>0</v>
      </c>
    </row>
    <row r="11" spans="1:8" ht="15" x14ac:dyDescent="0.2">
      <c r="A11" s="3" t="s">
        <v>54</v>
      </c>
      <c r="C11" s="20">
        <v>44683</v>
      </c>
      <c r="E11" s="31">
        <v>6040.93</v>
      </c>
      <c r="G11" s="53">
        <v>18783.63</v>
      </c>
    </row>
    <row r="12" spans="1:8" ht="15.75" x14ac:dyDescent="0.25">
      <c r="A12" s="19" t="s">
        <v>52</v>
      </c>
      <c r="E12" s="54">
        <f>SUM(E4:E11)</f>
        <v>9040.93</v>
      </c>
      <c r="G12" s="121">
        <f>SUM(G4:G11)</f>
        <v>18783.63</v>
      </c>
    </row>
    <row r="13" spans="1:8" x14ac:dyDescent="0.2">
      <c r="E13" s="31"/>
      <c r="G13" s="53"/>
    </row>
    <row r="14" spans="1:8" x14ac:dyDescent="0.2">
      <c r="E14" s="31"/>
      <c r="G14" s="53"/>
    </row>
    <row r="15" spans="1:8" ht="15.75" x14ac:dyDescent="0.25">
      <c r="A15" s="19" t="s">
        <v>51</v>
      </c>
      <c r="E15" s="31"/>
      <c r="G15" s="53"/>
      <c r="H15" s="21"/>
    </row>
    <row r="16" spans="1:8" ht="15" x14ac:dyDescent="0.2">
      <c r="A16" s="3" t="s">
        <v>50</v>
      </c>
      <c r="E16" s="31">
        <v>0</v>
      </c>
      <c r="G16" s="53">
        <v>0</v>
      </c>
    </row>
    <row r="17" spans="1:7" ht="15" x14ac:dyDescent="0.2">
      <c r="A17" s="3" t="s">
        <v>0</v>
      </c>
      <c r="E17" s="31">
        <f>'ÅBS22-23'!D39</f>
        <v>-12746.7</v>
      </c>
      <c r="G17" s="53">
        <f>'ÅBS21-22'!F39</f>
        <v>16500</v>
      </c>
    </row>
    <row r="18" spans="1:7" ht="15.75" x14ac:dyDescent="0.25">
      <c r="A18" s="19" t="s">
        <v>49</v>
      </c>
      <c r="C18" s="20"/>
      <c r="E18" s="54">
        <f>SUM(E16:E17)</f>
        <v>-12746.7</v>
      </c>
      <c r="G18" s="121">
        <f>SUM(G16:G17)</f>
        <v>16500</v>
      </c>
    </row>
    <row r="19" spans="1:7" x14ac:dyDescent="0.2">
      <c r="E19" s="31"/>
      <c r="G19" s="53"/>
    </row>
    <row r="20" spans="1:7" ht="15.75" x14ac:dyDescent="0.25">
      <c r="A20" s="19" t="s">
        <v>48</v>
      </c>
      <c r="E20" s="31">
        <v>0</v>
      </c>
      <c r="G20" s="53">
        <v>0</v>
      </c>
    </row>
    <row r="21" spans="1:7" x14ac:dyDescent="0.2">
      <c r="E21" s="31"/>
      <c r="G21" s="53"/>
    </row>
    <row r="22" spans="1:7" ht="15.75" x14ac:dyDescent="0.25">
      <c r="A22" s="19" t="s">
        <v>47</v>
      </c>
      <c r="E22" s="31"/>
      <c r="G22" s="53"/>
    </row>
    <row r="23" spans="1:7" ht="15" x14ac:dyDescent="0.2">
      <c r="A23" s="3" t="s">
        <v>46</v>
      </c>
      <c r="E23" s="31">
        <v>0</v>
      </c>
      <c r="G23" s="53">
        <v>0</v>
      </c>
    </row>
    <row r="24" spans="1:7" ht="15" x14ac:dyDescent="0.2">
      <c r="A24" s="3" t="s">
        <v>45</v>
      </c>
      <c r="E24" s="31">
        <v>0</v>
      </c>
      <c r="G24" s="53">
        <v>0</v>
      </c>
    </row>
    <row r="25" spans="1:7" ht="15" x14ac:dyDescent="0.2">
      <c r="A25" s="3" t="s">
        <v>44</v>
      </c>
      <c r="E25" s="31">
        <v>0</v>
      </c>
      <c r="G25" s="53">
        <v>0</v>
      </c>
    </row>
    <row r="26" spans="1:7" ht="15" x14ac:dyDescent="0.2">
      <c r="A26" s="3" t="s">
        <v>43</v>
      </c>
      <c r="E26" s="31">
        <v>0</v>
      </c>
      <c r="G26" s="53">
        <v>0</v>
      </c>
    </row>
    <row r="27" spans="1:7" ht="15.75" x14ac:dyDescent="0.25">
      <c r="A27" s="19" t="s">
        <v>42</v>
      </c>
      <c r="E27" s="54">
        <f>SUM(E23:E26)</f>
        <v>0</v>
      </c>
      <c r="G27" s="121">
        <f>SUM(G23:G26)</f>
        <v>0</v>
      </c>
    </row>
    <row r="28" spans="1:7" x14ac:dyDescent="0.2">
      <c r="E28" s="31"/>
      <c r="G28" s="53"/>
    </row>
    <row r="29" spans="1:7" ht="15.75" x14ac:dyDescent="0.25">
      <c r="A29" s="19" t="s">
        <v>41</v>
      </c>
      <c r="E29" s="54">
        <f>SUM(E18+E20+E27)</f>
        <v>-12746.7</v>
      </c>
      <c r="G29" s="121">
        <f>SUM(G18+G20+G27)</f>
        <v>16500</v>
      </c>
    </row>
    <row r="32" spans="1:7" ht="15" x14ac:dyDescent="0.2">
      <c r="A32" s="18">
        <v>45059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628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39614-BA95-4560-B20E-498CC8C87159}">
  <sheetPr>
    <tabColor theme="1"/>
  </sheetPr>
  <dimension ref="A1:AW79"/>
  <sheetViews>
    <sheetView workbookViewId="0">
      <selection activeCell="A43" sqref="A43"/>
    </sheetView>
  </sheetViews>
  <sheetFormatPr defaultRowHeight="15" x14ac:dyDescent="0.25"/>
  <cols>
    <col min="1" max="1" width="16.42578125" customWidth="1"/>
    <col min="2" max="2" width="10.140625" style="89" customWidth="1"/>
    <col min="3" max="3" width="9" style="89" customWidth="1"/>
    <col min="4" max="4" width="9.85546875" style="89" customWidth="1"/>
    <col min="5" max="5" width="15.7109375" style="89" customWidth="1"/>
    <col min="6" max="6" width="15.140625" style="89" customWidth="1"/>
    <col min="7" max="7" width="16.42578125" style="89" customWidth="1"/>
    <col min="8" max="8" width="20.5703125" style="89" customWidth="1"/>
    <col min="9" max="9" width="18.42578125" style="89" customWidth="1"/>
  </cols>
  <sheetData>
    <row r="1" spans="1:49" x14ac:dyDescent="0.25">
      <c r="A1" s="114" t="s">
        <v>697</v>
      </c>
      <c r="B1" s="114" t="s">
        <v>517</v>
      </c>
      <c r="C1" s="114" t="s">
        <v>518</v>
      </c>
      <c r="D1" s="114" t="s">
        <v>519</v>
      </c>
      <c r="E1" s="114" t="s">
        <v>520</v>
      </c>
      <c r="F1" s="114" t="s">
        <v>521</v>
      </c>
      <c r="G1" s="114" t="s">
        <v>522</v>
      </c>
      <c r="H1" s="114" t="s">
        <v>523</v>
      </c>
      <c r="I1" s="114" t="s">
        <v>233</v>
      </c>
    </row>
    <row r="2" spans="1:49" x14ac:dyDescent="0.25">
      <c r="A2" s="93" t="s">
        <v>534</v>
      </c>
      <c r="B2" s="58">
        <v>44683</v>
      </c>
      <c r="C2" s="59">
        <v>-4</v>
      </c>
      <c r="D2"/>
      <c r="E2"/>
      <c r="F2" t="s">
        <v>534</v>
      </c>
      <c r="G2" t="s">
        <v>534</v>
      </c>
      <c r="H2">
        <v>1232940534</v>
      </c>
      <c r="I2"/>
    </row>
    <row r="3" spans="1:49" x14ac:dyDescent="0.25">
      <c r="A3" s="93" t="s">
        <v>759</v>
      </c>
      <c r="B3" s="58">
        <v>44685</v>
      </c>
      <c r="C3" s="59">
        <v>-500</v>
      </c>
      <c r="D3"/>
      <c r="E3" t="s">
        <v>549</v>
      </c>
      <c r="F3" t="s">
        <v>550</v>
      </c>
      <c r="G3" t="s">
        <v>537</v>
      </c>
      <c r="H3" t="s">
        <v>698</v>
      </c>
      <c r="I3" t="s">
        <v>699</v>
      </c>
    </row>
    <row r="4" spans="1:49" ht="15.75" thickBot="1" x14ac:dyDescent="0.3">
      <c r="A4" s="93" t="s">
        <v>759</v>
      </c>
      <c r="B4" s="58">
        <v>44685</v>
      </c>
      <c r="C4" s="59">
        <v>-390</v>
      </c>
      <c r="D4"/>
      <c r="E4" t="s">
        <v>549</v>
      </c>
      <c r="F4" t="s">
        <v>550</v>
      </c>
      <c r="G4" t="s">
        <v>537</v>
      </c>
      <c r="H4" t="s">
        <v>700</v>
      </c>
      <c r="I4" t="s">
        <v>701</v>
      </c>
    </row>
    <row r="5" spans="1:49" ht="15.75" thickBot="1" x14ac:dyDescent="0.3">
      <c r="A5" s="90" t="s">
        <v>526</v>
      </c>
      <c r="B5" s="58">
        <v>44692</v>
      </c>
      <c r="C5" s="59">
        <v>453.48</v>
      </c>
      <c r="D5" t="s">
        <v>527</v>
      </c>
      <c r="E5"/>
      <c r="F5" t="s">
        <v>529</v>
      </c>
      <c r="G5" t="s">
        <v>529</v>
      </c>
      <c r="H5" t="s">
        <v>702</v>
      </c>
      <c r="I5"/>
    </row>
    <row r="6" spans="1:49" x14ac:dyDescent="0.25">
      <c r="A6" s="93" t="s">
        <v>759</v>
      </c>
      <c r="B6" s="58">
        <v>44719</v>
      </c>
      <c r="C6" s="59">
        <v>-2660</v>
      </c>
      <c r="D6"/>
      <c r="E6" t="s">
        <v>703</v>
      </c>
      <c r="F6" t="s">
        <v>704</v>
      </c>
      <c r="G6" t="s">
        <v>704</v>
      </c>
      <c r="H6">
        <v>6059718189999560</v>
      </c>
      <c r="I6" t="s">
        <v>705</v>
      </c>
    </row>
    <row r="7" spans="1:49" x14ac:dyDescent="0.25">
      <c r="A7" s="93" t="s">
        <v>759</v>
      </c>
      <c r="B7" s="58">
        <v>44719</v>
      </c>
      <c r="C7" s="59">
        <v>-405</v>
      </c>
      <c r="D7"/>
      <c r="E7" t="s">
        <v>549</v>
      </c>
      <c r="F7" t="s">
        <v>550</v>
      </c>
      <c r="G7" t="s">
        <v>537</v>
      </c>
      <c r="H7" t="s">
        <v>706</v>
      </c>
      <c r="I7" t="s">
        <v>707</v>
      </c>
      <c r="J7" s="93"/>
    </row>
    <row r="8" spans="1:49" ht="15.75" thickBot="1" x14ac:dyDescent="0.3">
      <c r="A8" s="93" t="s">
        <v>759</v>
      </c>
      <c r="B8" s="58">
        <v>44746</v>
      </c>
      <c r="C8" s="59">
        <v>-985</v>
      </c>
      <c r="D8"/>
      <c r="E8" t="s">
        <v>703</v>
      </c>
      <c r="F8" t="s">
        <v>704</v>
      </c>
      <c r="G8" t="s">
        <v>704</v>
      </c>
      <c r="H8">
        <v>4992832059999560</v>
      </c>
      <c r="I8" t="s">
        <v>708</v>
      </c>
      <c r="J8" s="93"/>
    </row>
    <row r="9" spans="1:49" ht="15.75" thickBot="1" x14ac:dyDescent="0.3">
      <c r="A9" s="95" t="s">
        <v>557</v>
      </c>
      <c r="B9" s="58">
        <v>44771</v>
      </c>
      <c r="C9" s="59">
        <v>350</v>
      </c>
      <c r="D9" t="s">
        <v>536</v>
      </c>
      <c r="E9"/>
      <c r="F9" t="s">
        <v>709</v>
      </c>
      <c r="G9"/>
      <c r="H9" t="s">
        <v>615</v>
      </c>
      <c r="I9"/>
      <c r="J9" s="93"/>
    </row>
    <row r="10" spans="1:49" ht="15.75" thickBot="1" x14ac:dyDescent="0.3">
      <c r="A10" s="93" t="s">
        <v>534</v>
      </c>
      <c r="B10" s="58">
        <v>44774</v>
      </c>
      <c r="C10" s="59">
        <v>-2</v>
      </c>
      <c r="D10"/>
      <c r="E10"/>
      <c r="F10" t="s">
        <v>534</v>
      </c>
      <c r="G10" t="s">
        <v>534</v>
      </c>
      <c r="H10">
        <v>1232940534</v>
      </c>
      <c r="I10"/>
    </row>
    <row r="11" spans="1:49" ht="15.75" thickBot="1" x14ac:dyDescent="0.3">
      <c r="A11" s="101" t="s">
        <v>758</v>
      </c>
      <c r="B11" s="58">
        <v>44782</v>
      </c>
      <c r="C11" s="59">
        <v>-200</v>
      </c>
      <c r="D11"/>
      <c r="E11" t="s">
        <v>584</v>
      </c>
      <c r="F11" t="s">
        <v>585</v>
      </c>
      <c r="G11" t="s">
        <v>585</v>
      </c>
      <c r="H11" t="s">
        <v>710</v>
      </c>
      <c r="I11" t="s">
        <v>711</v>
      </c>
    </row>
    <row r="12" spans="1:49" ht="15.75" thickBot="1" x14ac:dyDescent="0.3">
      <c r="A12" s="93" t="s">
        <v>757</v>
      </c>
      <c r="B12" s="58">
        <v>44782</v>
      </c>
      <c r="C12" s="59">
        <v>-100</v>
      </c>
      <c r="D12"/>
      <c r="E12" t="s">
        <v>584</v>
      </c>
      <c r="F12" t="s">
        <v>585</v>
      </c>
      <c r="G12" t="s">
        <v>585</v>
      </c>
      <c r="H12" t="s">
        <v>712</v>
      </c>
      <c r="I12" t="s">
        <v>713</v>
      </c>
    </row>
    <row r="13" spans="1:49" ht="15.75" thickBot="1" x14ac:dyDescent="0.3">
      <c r="A13" s="95" t="s">
        <v>557</v>
      </c>
      <c r="B13" s="58">
        <v>44783</v>
      </c>
      <c r="C13" s="59">
        <v>350</v>
      </c>
      <c r="D13"/>
      <c r="E13"/>
      <c r="F13" t="s">
        <v>597</v>
      </c>
      <c r="G13" t="s">
        <v>597</v>
      </c>
      <c r="H13" t="s">
        <v>597</v>
      </c>
      <c r="I13"/>
    </row>
    <row r="14" spans="1:49" ht="15.75" thickBot="1" x14ac:dyDescent="0.3">
      <c r="A14" s="101" t="s">
        <v>758</v>
      </c>
      <c r="B14" s="58">
        <v>44785</v>
      </c>
      <c r="C14" s="59">
        <v>-200</v>
      </c>
      <c r="D14"/>
      <c r="E14" t="s">
        <v>584</v>
      </c>
      <c r="F14" t="s">
        <v>585</v>
      </c>
      <c r="G14" t="s">
        <v>585</v>
      </c>
      <c r="H14" t="s">
        <v>714</v>
      </c>
      <c r="I14" t="s">
        <v>715</v>
      </c>
    </row>
    <row r="15" spans="1:49" s="119" customFormat="1" ht="15.75" thickBot="1" x14ac:dyDescent="0.3">
      <c r="A15" s="95" t="s">
        <v>557</v>
      </c>
      <c r="B15" s="116">
        <v>44785</v>
      </c>
      <c r="C15" s="117">
        <v>350</v>
      </c>
      <c r="D15" s="118" t="s">
        <v>536</v>
      </c>
      <c r="E15" s="118"/>
      <c r="F15" s="118" t="s">
        <v>709</v>
      </c>
      <c r="G15" s="118"/>
      <c r="H15" s="118" t="s">
        <v>602</v>
      </c>
      <c r="I15" s="11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5.75" thickBot="1" x14ac:dyDescent="0.3">
      <c r="A16" s="95" t="s">
        <v>557</v>
      </c>
      <c r="B16" s="58">
        <v>44785</v>
      </c>
      <c r="C16" s="59">
        <v>350</v>
      </c>
      <c r="D16" t="s">
        <v>536</v>
      </c>
      <c r="E16"/>
      <c r="F16" t="s">
        <v>709</v>
      </c>
      <c r="G16"/>
      <c r="H16" t="s">
        <v>558</v>
      </c>
      <c r="I16"/>
    </row>
    <row r="17" spans="1:9" ht="15.75" thickBot="1" x14ac:dyDescent="0.3">
      <c r="A17" s="95" t="s">
        <v>557</v>
      </c>
      <c r="B17" s="58">
        <v>44785</v>
      </c>
      <c r="C17" s="59">
        <v>350</v>
      </c>
      <c r="D17" t="s">
        <v>536</v>
      </c>
      <c r="E17"/>
      <c r="F17" t="s">
        <v>709</v>
      </c>
      <c r="G17"/>
      <c r="H17" t="s">
        <v>569</v>
      </c>
      <c r="I17"/>
    </row>
    <row r="18" spans="1:9" ht="15.75" thickBot="1" x14ac:dyDescent="0.3">
      <c r="A18" s="95" t="s">
        <v>557</v>
      </c>
      <c r="B18" s="58">
        <v>44785</v>
      </c>
      <c r="C18" s="59">
        <v>350</v>
      </c>
      <c r="D18" t="s">
        <v>536</v>
      </c>
      <c r="E18"/>
      <c r="F18" t="s">
        <v>709</v>
      </c>
      <c r="G18"/>
      <c r="H18" t="s">
        <v>716</v>
      </c>
      <c r="I18"/>
    </row>
    <row r="19" spans="1:9" ht="15.75" thickBot="1" x14ac:dyDescent="0.3">
      <c r="A19" s="95" t="s">
        <v>557</v>
      </c>
      <c r="B19" s="58">
        <v>44785</v>
      </c>
      <c r="C19" s="59">
        <v>350</v>
      </c>
      <c r="D19" t="s">
        <v>536</v>
      </c>
      <c r="E19"/>
      <c r="F19" t="s">
        <v>709</v>
      </c>
      <c r="G19"/>
      <c r="H19" t="s">
        <v>641</v>
      </c>
      <c r="I19"/>
    </row>
    <row r="20" spans="1:9" ht="15.75" thickBot="1" x14ac:dyDescent="0.3">
      <c r="A20" s="95" t="s">
        <v>557</v>
      </c>
      <c r="B20" s="58">
        <v>44785</v>
      </c>
      <c r="C20" s="59">
        <v>350</v>
      </c>
      <c r="D20" t="s">
        <v>536</v>
      </c>
      <c r="E20"/>
      <c r="F20" t="s">
        <v>709</v>
      </c>
      <c r="G20"/>
      <c r="H20" t="s">
        <v>603</v>
      </c>
      <c r="I20"/>
    </row>
    <row r="21" spans="1:9" ht="15.75" thickBot="1" x14ac:dyDescent="0.3">
      <c r="A21" s="95" t="s">
        <v>557</v>
      </c>
      <c r="B21" s="58">
        <v>44785</v>
      </c>
      <c r="C21" s="59">
        <v>350</v>
      </c>
      <c r="D21" t="s">
        <v>536</v>
      </c>
      <c r="E21"/>
      <c r="F21" t="s">
        <v>709</v>
      </c>
      <c r="G21"/>
      <c r="H21" t="s">
        <v>608</v>
      </c>
      <c r="I21"/>
    </row>
    <row r="22" spans="1:9" ht="15.75" thickBot="1" x14ac:dyDescent="0.3">
      <c r="A22" s="95" t="s">
        <v>557</v>
      </c>
      <c r="B22" s="58">
        <v>44785</v>
      </c>
      <c r="C22" s="59">
        <v>350</v>
      </c>
      <c r="D22" t="s">
        <v>536</v>
      </c>
      <c r="E22"/>
      <c r="F22" t="s">
        <v>709</v>
      </c>
      <c r="G22"/>
      <c r="H22" t="s">
        <v>612</v>
      </c>
      <c r="I22"/>
    </row>
    <row r="23" spans="1:9" ht="15.75" thickBot="1" x14ac:dyDescent="0.3">
      <c r="A23" s="93" t="s">
        <v>757</v>
      </c>
      <c r="B23" s="58">
        <v>44788</v>
      </c>
      <c r="C23" s="59">
        <v>-6200</v>
      </c>
      <c r="D23"/>
      <c r="E23" t="s">
        <v>584</v>
      </c>
      <c r="F23" t="s">
        <v>585</v>
      </c>
      <c r="G23" t="s">
        <v>585</v>
      </c>
      <c r="H23" t="s">
        <v>717</v>
      </c>
      <c r="I23" t="s">
        <v>718</v>
      </c>
    </row>
    <row r="24" spans="1:9" ht="15.75" thickBot="1" x14ac:dyDescent="0.3">
      <c r="A24" s="95" t="s">
        <v>557</v>
      </c>
      <c r="B24" s="58">
        <v>44788</v>
      </c>
      <c r="C24" s="59">
        <v>350</v>
      </c>
      <c r="D24" t="s">
        <v>536</v>
      </c>
      <c r="E24"/>
      <c r="F24" t="s">
        <v>709</v>
      </c>
      <c r="G24"/>
      <c r="H24" t="s">
        <v>719</v>
      </c>
      <c r="I24"/>
    </row>
    <row r="25" spans="1:9" ht="15.75" thickBot="1" x14ac:dyDescent="0.3">
      <c r="A25" s="93" t="s">
        <v>680</v>
      </c>
      <c r="B25" s="58">
        <v>44789</v>
      </c>
      <c r="C25" s="59">
        <v>-1969.58</v>
      </c>
      <c r="D25"/>
      <c r="E25" t="s">
        <v>549</v>
      </c>
      <c r="F25" t="s">
        <v>550</v>
      </c>
      <c r="G25" t="s">
        <v>537</v>
      </c>
      <c r="H25" t="s">
        <v>720</v>
      </c>
      <c r="I25" t="s">
        <v>721</v>
      </c>
    </row>
    <row r="26" spans="1:9" ht="15.75" thickBot="1" x14ac:dyDescent="0.3">
      <c r="A26" s="95" t="s">
        <v>557</v>
      </c>
      <c r="B26" s="58">
        <v>44791</v>
      </c>
      <c r="C26" s="59">
        <v>350</v>
      </c>
      <c r="D26" t="s">
        <v>536</v>
      </c>
      <c r="E26"/>
      <c r="F26" t="s">
        <v>709</v>
      </c>
      <c r="G26"/>
      <c r="H26" t="s">
        <v>614</v>
      </c>
      <c r="I26"/>
    </row>
    <row r="27" spans="1:9" ht="15.75" thickBot="1" x14ac:dyDescent="0.3">
      <c r="A27" s="95" t="s">
        <v>557</v>
      </c>
      <c r="B27" s="58">
        <v>44792</v>
      </c>
      <c r="C27" s="59">
        <v>350</v>
      </c>
      <c r="D27" t="s">
        <v>536</v>
      </c>
      <c r="E27"/>
      <c r="F27" t="s">
        <v>709</v>
      </c>
      <c r="G27"/>
      <c r="H27" t="s">
        <v>647</v>
      </c>
      <c r="I27"/>
    </row>
    <row r="28" spans="1:9" ht="15.75" thickBot="1" x14ac:dyDescent="0.3">
      <c r="A28" s="95" t="s">
        <v>557</v>
      </c>
      <c r="B28" s="58">
        <v>44792</v>
      </c>
      <c r="C28" s="59">
        <v>350</v>
      </c>
      <c r="D28" t="s">
        <v>536</v>
      </c>
      <c r="E28"/>
      <c r="F28" t="s">
        <v>709</v>
      </c>
      <c r="G28"/>
      <c r="H28" t="s">
        <v>722</v>
      </c>
      <c r="I28"/>
    </row>
    <row r="29" spans="1:9" ht="15.75" thickBot="1" x14ac:dyDescent="0.3">
      <c r="A29" s="90" t="s">
        <v>526</v>
      </c>
      <c r="B29" s="58">
        <v>44792</v>
      </c>
      <c r="C29" s="59">
        <v>1240.8</v>
      </c>
      <c r="D29" t="s">
        <v>527</v>
      </c>
      <c r="E29"/>
      <c r="F29" t="s">
        <v>529</v>
      </c>
      <c r="G29" t="s">
        <v>529</v>
      </c>
      <c r="H29" t="s">
        <v>723</v>
      </c>
      <c r="I29"/>
    </row>
    <row r="30" spans="1:9" ht="15.75" thickBot="1" x14ac:dyDescent="0.3">
      <c r="A30" s="93" t="s">
        <v>680</v>
      </c>
      <c r="B30" s="58">
        <v>44795</v>
      </c>
      <c r="C30" s="59">
        <v>-377</v>
      </c>
      <c r="D30"/>
      <c r="E30" t="s">
        <v>549</v>
      </c>
      <c r="F30" t="s">
        <v>550</v>
      </c>
      <c r="G30" t="s">
        <v>537</v>
      </c>
      <c r="H30" t="s">
        <v>724</v>
      </c>
      <c r="I30" t="s">
        <v>725</v>
      </c>
    </row>
    <row r="31" spans="1:9" ht="15.75" thickBot="1" x14ac:dyDescent="0.3">
      <c r="A31" s="101" t="s">
        <v>758</v>
      </c>
      <c r="B31" s="58">
        <v>44795</v>
      </c>
      <c r="C31" s="59">
        <v>-200</v>
      </c>
      <c r="D31"/>
      <c r="E31" t="s">
        <v>584</v>
      </c>
      <c r="F31" t="s">
        <v>585</v>
      </c>
      <c r="G31" t="s">
        <v>585</v>
      </c>
      <c r="H31" t="s">
        <v>726</v>
      </c>
      <c r="I31" t="s">
        <v>727</v>
      </c>
    </row>
    <row r="32" spans="1:9" ht="15.75" thickBot="1" x14ac:dyDescent="0.3">
      <c r="A32" s="101" t="s">
        <v>758</v>
      </c>
      <c r="B32" s="58">
        <v>44796</v>
      </c>
      <c r="C32" s="59">
        <v>-200</v>
      </c>
      <c r="D32"/>
      <c r="E32" t="s">
        <v>584</v>
      </c>
      <c r="F32" t="s">
        <v>585</v>
      </c>
      <c r="G32" t="s">
        <v>585</v>
      </c>
      <c r="H32" t="s">
        <v>728</v>
      </c>
      <c r="I32" t="s">
        <v>729</v>
      </c>
    </row>
    <row r="33" spans="1:9" ht="15.75" thickBot="1" x14ac:dyDescent="0.3">
      <c r="A33" s="95" t="s">
        <v>557</v>
      </c>
      <c r="B33" s="58">
        <v>44797</v>
      </c>
      <c r="C33" s="59">
        <v>350</v>
      </c>
      <c r="D33" t="s">
        <v>536</v>
      </c>
      <c r="E33"/>
      <c r="F33" t="s">
        <v>709</v>
      </c>
      <c r="G33"/>
      <c r="H33" t="s">
        <v>582</v>
      </c>
      <c r="I33"/>
    </row>
    <row r="34" spans="1:9" ht="15.75" thickBot="1" x14ac:dyDescent="0.3">
      <c r="A34" s="95" t="s">
        <v>557</v>
      </c>
      <c r="B34" s="58">
        <v>44798</v>
      </c>
      <c r="C34" s="59">
        <v>350</v>
      </c>
      <c r="D34" t="s">
        <v>536</v>
      </c>
      <c r="E34"/>
      <c r="F34" t="s">
        <v>709</v>
      </c>
      <c r="G34"/>
      <c r="H34" t="s">
        <v>611</v>
      </c>
      <c r="I34"/>
    </row>
    <row r="35" spans="1:9" ht="15.75" thickBot="1" x14ac:dyDescent="0.3">
      <c r="A35" s="95" t="s">
        <v>557</v>
      </c>
      <c r="B35" s="58">
        <v>44799</v>
      </c>
      <c r="C35" s="59">
        <v>350</v>
      </c>
      <c r="D35" t="s">
        <v>536</v>
      </c>
      <c r="E35"/>
      <c r="F35" t="s">
        <v>709</v>
      </c>
      <c r="G35"/>
      <c r="H35" t="s">
        <v>580</v>
      </c>
      <c r="I35"/>
    </row>
    <row r="36" spans="1:9" ht="15.75" thickBot="1" x14ac:dyDescent="0.3">
      <c r="A36" s="95" t="s">
        <v>557</v>
      </c>
      <c r="B36" s="58">
        <v>44802</v>
      </c>
      <c r="C36" s="59">
        <v>350</v>
      </c>
      <c r="D36" t="s">
        <v>536</v>
      </c>
      <c r="E36"/>
      <c r="F36" t="s">
        <v>709</v>
      </c>
      <c r="G36"/>
      <c r="H36" t="s">
        <v>609</v>
      </c>
      <c r="I36"/>
    </row>
    <row r="37" spans="1:9" ht="15.75" thickBot="1" x14ac:dyDescent="0.3">
      <c r="A37" s="95" t="s">
        <v>557</v>
      </c>
      <c r="B37" s="58">
        <v>44802</v>
      </c>
      <c r="C37" s="59">
        <v>350</v>
      </c>
      <c r="D37" t="s">
        <v>536</v>
      </c>
      <c r="E37"/>
      <c r="F37" t="s">
        <v>709</v>
      </c>
      <c r="G37"/>
      <c r="H37" t="s">
        <v>730</v>
      </c>
      <c r="I37"/>
    </row>
    <row r="38" spans="1:9" ht="15.75" thickBot="1" x14ac:dyDescent="0.3">
      <c r="A38" s="95" t="s">
        <v>557</v>
      </c>
      <c r="B38" s="58">
        <v>44802</v>
      </c>
      <c r="C38" s="59">
        <v>350</v>
      </c>
      <c r="D38" t="s">
        <v>536</v>
      </c>
      <c r="E38"/>
      <c r="F38" t="s">
        <v>709</v>
      </c>
      <c r="G38"/>
      <c r="H38" t="s">
        <v>596</v>
      </c>
      <c r="I38"/>
    </row>
    <row r="39" spans="1:9" ht="15.75" thickBot="1" x14ac:dyDescent="0.3">
      <c r="A39" s="95" t="s">
        <v>557</v>
      </c>
      <c r="B39" s="58">
        <v>44802</v>
      </c>
      <c r="C39" s="59">
        <v>350</v>
      </c>
      <c r="D39" t="s">
        <v>536</v>
      </c>
      <c r="E39"/>
      <c r="F39" t="s">
        <v>709</v>
      </c>
      <c r="G39"/>
      <c r="H39" t="s">
        <v>618</v>
      </c>
      <c r="I39"/>
    </row>
    <row r="40" spans="1:9" ht="15.75" thickBot="1" x14ac:dyDescent="0.3">
      <c r="A40" s="95" t="s">
        <v>557</v>
      </c>
      <c r="B40" s="58">
        <v>44803</v>
      </c>
      <c r="C40" s="59">
        <v>350</v>
      </c>
      <c r="D40" t="s">
        <v>536</v>
      </c>
      <c r="E40"/>
      <c r="F40" t="s">
        <v>709</v>
      </c>
      <c r="G40"/>
      <c r="H40" t="s">
        <v>537</v>
      </c>
      <c r="I40"/>
    </row>
    <row r="41" spans="1:9" ht="15.75" thickBot="1" x14ac:dyDescent="0.3">
      <c r="A41" s="95" t="s">
        <v>557</v>
      </c>
      <c r="B41" s="58">
        <v>44804</v>
      </c>
      <c r="C41" s="59">
        <v>350</v>
      </c>
      <c r="D41" t="s">
        <v>536</v>
      </c>
      <c r="E41"/>
      <c r="F41" t="s">
        <v>709</v>
      </c>
      <c r="G41"/>
      <c r="H41" t="s">
        <v>639</v>
      </c>
      <c r="I41"/>
    </row>
    <row r="42" spans="1:9" x14ac:dyDescent="0.25">
      <c r="A42" s="93" t="s">
        <v>534</v>
      </c>
      <c r="B42" s="58">
        <v>44805</v>
      </c>
      <c r="C42" s="59">
        <v>-42</v>
      </c>
      <c r="D42"/>
      <c r="E42"/>
      <c r="F42" t="s">
        <v>534</v>
      </c>
      <c r="G42" t="s">
        <v>534</v>
      </c>
      <c r="H42">
        <v>1232940534</v>
      </c>
      <c r="I42"/>
    </row>
    <row r="43" spans="1:9" ht="15.75" thickBot="1" x14ac:dyDescent="0.3">
      <c r="A43" s="93" t="s">
        <v>534</v>
      </c>
      <c r="B43" s="58">
        <v>44809</v>
      </c>
      <c r="C43" s="59">
        <v>-10.5</v>
      </c>
      <c r="D43"/>
      <c r="E43"/>
      <c r="F43" t="s">
        <v>532</v>
      </c>
      <c r="G43" t="s">
        <v>532</v>
      </c>
      <c r="H43"/>
      <c r="I43"/>
    </row>
    <row r="44" spans="1:9" ht="15.75" thickBot="1" x14ac:dyDescent="0.3">
      <c r="A44" s="95" t="s">
        <v>557</v>
      </c>
      <c r="B44" s="58">
        <v>44809</v>
      </c>
      <c r="C44" s="59">
        <v>350</v>
      </c>
      <c r="D44" t="s">
        <v>536</v>
      </c>
      <c r="E44"/>
      <c r="F44" t="s">
        <v>709</v>
      </c>
      <c r="G44"/>
      <c r="H44" t="s">
        <v>577</v>
      </c>
      <c r="I44"/>
    </row>
    <row r="45" spans="1:9" ht="15.75" thickBot="1" x14ac:dyDescent="0.3">
      <c r="A45" s="95" t="s">
        <v>557</v>
      </c>
      <c r="B45" s="58">
        <v>44809</v>
      </c>
      <c r="C45" s="59">
        <v>350</v>
      </c>
      <c r="D45" t="s">
        <v>536</v>
      </c>
      <c r="E45"/>
      <c r="F45" t="s">
        <v>709</v>
      </c>
      <c r="G45"/>
      <c r="H45" t="s">
        <v>559</v>
      </c>
      <c r="I45"/>
    </row>
    <row r="46" spans="1:9" ht="15.75" thickBot="1" x14ac:dyDescent="0.3">
      <c r="A46" s="95" t="s">
        <v>557</v>
      </c>
      <c r="B46" s="58">
        <v>44813</v>
      </c>
      <c r="C46" s="59">
        <v>350</v>
      </c>
      <c r="D46" t="s">
        <v>536</v>
      </c>
      <c r="E46"/>
      <c r="F46" t="s">
        <v>709</v>
      </c>
      <c r="G46"/>
      <c r="H46" t="s">
        <v>575</v>
      </c>
      <c r="I46"/>
    </row>
    <row r="47" spans="1:9" ht="15.75" thickBot="1" x14ac:dyDescent="0.3">
      <c r="A47" s="95" t="s">
        <v>557</v>
      </c>
      <c r="B47" s="58">
        <v>44816</v>
      </c>
      <c r="C47" s="59">
        <v>350</v>
      </c>
      <c r="D47" t="s">
        <v>536</v>
      </c>
      <c r="E47"/>
      <c r="F47" t="s">
        <v>709</v>
      </c>
      <c r="G47"/>
      <c r="H47" t="s">
        <v>731</v>
      </c>
      <c r="I47"/>
    </row>
    <row r="48" spans="1:9" ht="15.75" thickBot="1" x14ac:dyDescent="0.3">
      <c r="A48" s="95" t="s">
        <v>557</v>
      </c>
      <c r="B48" s="58">
        <v>44818</v>
      </c>
      <c r="C48" s="59">
        <v>350</v>
      </c>
      <c r="D48" t="s">
        <v>536</v>
      </c>
      <c r="E48"/>
      <c r="F48" t="s">
        <v>709</v>
      </c>
      <c r="G48"/>
      <c r="H48" t="s">
        <v>613</v>
      </c>
      <c r="I48"/>
    </row>
    <row r="49" spans="1:9" ht="15.75" thickBot="1" x14ac:dyDescent="0.3">
      <c r="A49" s="95" t="s">
        <v>557</v>
      </c>
      <c r="B49" s="58">
        <v>44819</v>
      </c>
      <c r="C49" s="59">
        <v>350</v>
      </c>
      <c r="D49" t="s">
        <v>536</v>
      </c>
      <c r="E49"/>
      <c r="F49" t="s">
        <v>709</v>
      </c>
      <c r="G49"/>
      <c r="H49" t="s">
        <v>732</v>
      </c>
      <c r="I49"/>
    </row>
    <row r="50" spans="1:9" ht="15.75" thickBot="1" x14ac:dyDescent="0.3">
      <c r="A50" s="95" t="s">
        <v>557</v>
      </c>
      <c r="B50" s="58">
        <v>44819</v>
      </c>
      <c r="C50" s="59">
        <v>350</v>
      </c>
      <c r="D50" t="s">
        <v>536</v>
      </c>
      <c r="E50"/>
      <c r="F50" t="s">
        <v>709</v>
      </c>
      <c r="G50"/>
      <c r="H50" t="s">
        <v>576</v>
      </c>
      <c r="I50"/>
    </row>
    <row r="51" spans="1:9" ht="15.75" thickBot="1" x14ac:dyDescent="0.3">
      <c r="A51" s="95" t="s">
        <v>557</v>
      </c>
      <c r="B51" s="58">
        <v>44820</v>
      </c>
      <c r="C51" s="59">
        <v>350</v>
      </c>
      <c r="D51" t="s">
        <v>536</v>
      </c>
      <c r="E51"/>
      <c r="F51" t="s">
        <v>709</v>
      </c>
      <c r="G51"/>
      <c r="H51" t="s">
        <v>660</v>
      </c>
      <c r="I51"/>
    </row>
    <row r="52" spans="1:9" ht="15.75" thickBot="1" x14ac:dyDescent="0.3">
      <c r="A52" s="95" t="s">
        <v>557</v>
      </c>
      <c r="B52" s="58">
        <v>44823</v>
      </c>
      <c r="C52" s="59">
        <v>350</v>
      </c>
      <c r="D52" t="s">
        <v>536</v>
      </c>
      <c r="E52"/>
      <c r="F52" t="s">
        <v>709</v>
      </c>
      <c r="G52"/>
      <c r="H52" t="s">
        <v>733</v>
      </c>
      <c r="I52"/>
    </row>
    <row r="53" spans="1:9" ht="15.75" thickBot="1" x14ac:dyDescent="0.3">
      <c r="A53" s="95" t="s">
        <v>557</v>
      </c>
      <c r="B53" s="58">
        <v>44830</v>
      </c>
      <c r="C53" s="59">
        <v>350</v>
      </c>
      <c r="D53" t="s">
        <v>661</v>
      </c>
      <c r="E53"/>
      <c r="F53" t="s">
        <v>662</v>
      </c>
      <c r="G53" t="s">
        <v>662</v>
      </c>
      <c r="H53" t="s">
        <v>663</v>
      </c>
      <c r="I53"/>
    </row>
    <row r="54" spans="1:9" ht="15.75" thickBot="1" x14ac:dyDescent="0.3">
      <c r="A54" s="95" t="s">
        <v>557</v>
      </c>
      <c r="B54" s="58">
        <v>44830</v>
      </c>
      <c r="C54" s="59">
        <v>350</v>
      </c>
      <c r="D54" t="s">
        <v>536</v>
      </c>
      <c r="E54"/>
      <c r="F54" t="s">
        <v>709</v>
      </c>
      <c r="G54"/>
      <c r="H54" t="s">
        <v>734</v>
      </c>
      <c r="I54"/>
    </row>
    <row r="55" spans="1:9" x14ac:dyDescent="0.25">
      <c r="A55" s="93" t="s">
        <v>681</v>
      </c>
      <c r="B55" s="58">
        <v>44833</v>
      </c>
      <c r="C55" s="59">
        <v>-1444</v>
      </c>
      <c r="D55"/>
      <c r="E55" t="s">
        <v>648</v>
      </c>
      <c r="F55" t="s">
        <v>649</v>
      </c>
      <c r="G55" t="s">
        <v>649</v>
      </c>
      <c r="H55" t="s">
        <v>735</v>
      </c>
      <c r="I55" t="s">
        <v>736</v>
      </c>
    </row>
    <row r="56" spans="1:9" x14ac:dyDescent="0.25">
      <c r="A56" s="93" t="s">
        <v>757</v>
      </c>
      <c r="B56" s="58">
        <v>44834</v>
      </c>
      <c r="C56" s="59">
        <v>-3000</v>
      </c>
      <c r="D56"/>
      <c r="E56" t="s">
        <v>544</v>
      </c>
      <c r="F56" t="s">
        <v>545</v>
      </c>
      <c r="G56" t="s">
        <v>545</v>
      </c>
      <c r="H56" t="s">
        <v>737</v>
      </c>
      <c r="I56" t="s">
        <v>738</v>
      </c>
    </row>
    <row r="57" spans="1:9" x14ac:dyDescent="0.25">
      <c r="A57" s="93" t="s">
        <v>534</v>
      </c>
      <c r="B57" s="58">
        <v>44837</v>
      </c>
      <c r="C57" s="59">
        <v>-20</v>
      </c>
      <c r="D57"/>
      <c r="E57"/>
      <c r="F57" t="s">
        <v>534</v>
      </c>
      <c r="G57" t="s">
        <v>534</v>
      </c>
      <c r="H57">
        <v>1232940534</v>
      </c>
      <c r="I57"/>
    </row>
    <row r="58" spans="1:9" ht="15.75" thickBot="1" x14ac:dyDescent="0.3">
      <c r="A58" s="93" t="s">
        <v>534</v>
      </c>
      <c r="B58" s="58">
        <v>44839</v>
      </c>
      <c r="C58" s="59">
        <v>-1.75</v>
      </c>
      <c r="D58"/>
      <c r="E58"/>
      <c r="F58" t="s">
        <v>532</v>
      </c>
      <c r="G58" t="s">
        <v>532</v>
      </c>
      <c r="H58"/>
      <c r="I58"/>
    </row>
    <row r="59" spans="1:9" ht="15.75" thickBot="1" x14ac:dyDescent="0.3">
      <c r="A59" s="101" t="s">
        <v>758</v>
      </c>
      <c r="B59" s="58">
        <v>44846</v>
      </c>
      <c r="C59" s="59">
        <v>-200</v>
      </c>
      <c r="D59"/>
      <c r="E59" t="s">
        <v>584</v>
      </c>
      <c r="F59" t="s">
        <v>585</v>
      </c>
      <c r="G59" t="s">
        <v>585</v>
      </c>
      <c r="H59" t="s">
        <v>739</v>
      </c>
      <c r="I59" t="s">
        <v>740</v>
      </c>
    </row>
    <row r="60" spans="1:9" ht="15.75" thickBot="1" x14ac:dyDescent="0.3">
      <c r="A60" s="93" t="s">
        <v>680</v>
      </c>
      <c r="B60" s="58">
        <v>44852</v>
      </c>
      <c r="C60" s="59">
        <v>-712.9</v>
      </c>
      <c r="D60"/>
      <c r="E60" t="s">
        <v>549</v>
      </c>
      <c r="F60" t="s">
        <v>550</v>
      </c>
      <c r="G60" t="s">
        <v>537</v>
      </c>
      <c r="H60" t="s">
        <v>741</v>
      </c>
      <c r="I60" t="s">
        <v>742</v>
      </c>
    </row>
    <row r="61" spans="1:9" ht="15.75" thickBot="1" x14ac:dyDescent="0.3">
      <c r="A61" s="101" t="s">
        <v>758</v>
      </c>
      <c r="B61" s="58">
        <v>44854</v>
      </c>
      <c r="C61" s="59">
        <v>-350</v>
      </c>
      <c r="D61"/>
      <c r="E61" t="s">
        <v>584</v>
      </c>
      <c r="F61" t="s">
        <v>585</v>
      </c>
      <c r="G61" t="s">
        <v>585</v>
      </c>
      <c r="H61" t="s">
        <v>743</v>
      </c>
      <c r="I61" t="s">
        <v>744</v>
      </c>
    </row>
    <row r="62" spans="1:9" ht="15.75" thickBot="1" x14ac:dyDescent="0.3">
      <c r="A62" s="101" t="s">
        <v>758</v>
      </c>
      <c r="B62" s="58">
        <v>44854</v>
      </c>
      <c r="C62" s="59">
        <v>-200</v>
      </c>
      <c r="D62"/>
      <c r="E62" t="s">
        <v>584</v>
      </c>
      <c r="F62" t="s">
        <v>585</v>
      </c>
      <c r="G62" t="s">
        <v>585</v>
      </c>
      <c r="H62" t="s">
        <v>745</v>
      </c>
      <c r="I62" t="s">
        <v>746</v>
      </c>
    </row>
    <row r="63" spans="1:9" ht="15.75" thickBot="1" x14ac:dyDescent="0.3">
      <c r="A63" s="93" t="s">
        <v>534</v>
      </c>
      <c r="B63" s="58">
        <v>44868</v>
      </c>
      <c r="C63" s="59">
        <v>-5.25</v>
      </c>
      <c r="D63"/>
      <c r="E63"/>
      <c r="F63" t="s">
        <v>532</v>
      </c>
      <c r="G63" t="s">
        <v>532</v>
      </c>
      <c r="H63"/>
      <c r="I63"/>
    </row>
    <row r="64" spans="1:9" ht="15.75" thickBot="1" x14ac:dyDescent="0.3">
      <c r="A64" s="95" t="s">
        <v>557</v>
      </c>
      <c r="B64" s="58">
        <v>44872</v>
      </c>
      <c r="C64" s="59">
        <v>350</v>
      </c>
      <c r="D64" t="s">
        <v>536</v>
      </c>
      <c r="E64"/>
      <c r="F64" t="s">
        <v>709</v>
      </c>
      <c r="G64"/>
      <c r="H64" t="s">
        <v>578</v>
      </c>
      <c r="I64"/>
    </row>
    <row r="65" spans="1:9" ht="15.75" thickBot="1" x14ac:dyDescent="0.3">
      <c r="A65" s="94" t="s">
        <v>539</v>
      </c>
      <c r="B65" s="58">
        <v>44875</v>
      </c>
      <c r="C65" s="59">
        <v>1477</v>
      </c>
      <c r="D65" t="s">
        <v>540</v>
      </c>
      <c r="E65"/>
      <c r="F65" t="s">
        <v>541</v>
      </c>
      <c r="G65" t="s">
        <v>541</v>
      </c>
      <c r="H65" t="s">
        <v>747</v>
      </c>
      <c r="I65"/>
    </row>
    <row r="66" spans="1:9" ht="15.75" thickBot="1" x14ac:dyDescent="0.3">
      <c r="A66" s="90" t="s">
        <v>526</v>
      </c>
      <c r="B66" s="58">
        <v>44880</v>
      </c>
      <c r="C66" s="59">
        <v>273.75</v>
      </c>
      <c r="D66" t="s">
        <v>527</v>
      </c>
      <c r="E66"/>
      <c r="F66" t="s">
        <v>529</v>
      </c>
      <c r="G66" t="s">
        <v>529</v>
      </c>
      <c r="H66" t="s">
        <v>748</v>
      </c>
      <c r="I66"/>
    </row>
    <row r="67" spans="1:9" x14ac:dyDescent="0.25">
      <c r="A67" s="93" t="s">
        <v>534</v>
      </c>
      <c r="B67" s="58">
        <v>44896</v>
      </c>
      <c r="C67" s="59">
        <v>-2</v>
      </c>
      <c r="D67"/>
      <c r="E67"/>
      <c r="F67" t="s">
        <v>534</v>
      </c>
      <c r="G67" t="s">
        <v>534</v>
      </c>
      <c r="H67">
        <v>1232940534</v>
      </c>
      <c r="I67"/>
    </row>
    <row r="68" spans="1:9" x14ac:dyDescent="0.25">
      <c r="A68" s="93" t="s">
        <v>761</v>
      </c>
      <c r="B68" s="58">
        <v>44897</v>
      </c>
      <c r="C68" s="59">
        <v>-2280</v>
      </c>
      <c r="D68"/>
      <c r="E68" t="s">
        <v>549</v>
      </c>
      <c r="F68" t="s">
        <v>550</v>
      </c>
      <c r="G68" t="s">
        <v>537</v>
      </c>
      <c r="H68" t="s">
        <v>749</v>
      </c>
      <c r="I68" t="s">
        <v>750</v>
      </c>
    </row>
    <row r="69" spans="1:9" x14ac:dyDescent="0.25">
      <c r="A69" s="93" t="s">
        <v>760</v>
      </c>
      <c r="B69" s="58">
        <v>44914</v>
      </c>
      <c r="C69" s="59">
        <v>-600</v>
      </c>
      <c r="D69"/>
      <c r="E69" t="s">
        <v>549</v>
      </c>
      <c r="F69" t="s">
        <v>550</v>
      </c>
      <c r="G69" t="s">
        <v>537</v>
      </c>
      <c r="H69" t="s">
        <v>751</v>
      </c>
      <c r="I69" t="s">
        <v>752</v>
      </c>
    </row>
    <row r="70" spans="1:9" x14ac:dyDescent="0.25">
      <c r="A70" s="93" t="s">
        <v>533</v>
      </c>
      <c r="B70" s="58">
        <v>44928</v>
      </c>
      <c r="C70" s="59">
        <v>-600</v>
      </c>
      <c r="D70"/>
      <c r="E70"/>
      <c r="F70" t="s">
        <v>534</v>
      </c>
      <c r="G70" t="s">
        <v>534</v>
      </c>
      <c r="H70">
        <v>519000</v>
      </c>
      <c r="I70"/>
    </row>
    <row r="71" spans="1:9" x14ac:dyDescent="0.25">
      <c r="A71" s="93" t="s">
        <v>531</v>
      </c>
      <c r="B71" s="58">
        <v>44930</v>
      </c>
      <c r="C71" s="59">
        <v>-950</v>
      </c>
      <c r="D71"/>
      <c r="E71"/>
      <c r="F71" t="s">
        <v>532</v>
      </c>
      <c r="G71" t="s">
        <v>532</v>
      </c>
      <c r="H71"/>
      <c r="I71"/>
    </row>
    <row r="72" spans="1:9" ht="15.75" thickBot="1" x14ac:dyDescent="0.3">
      <c r="A72" s="93" t="s">
        <v>753</v>
      </c>
      <c r="B72" s="58">
        <v>44942</v>
      </c>
      <c r="C72" s="59">
        <v>-3000</v>
      </c>
      <c r="D72"/>
      <c r="E72" t="s">
        <v>549</v>
      </c>
      <c r="F72" t="s">
        <v>550</v>
      </c>
      <c r="G72" t="s">
        <v>537</v>
      </c>
      <c r="H72" t="s">
        <v>766</v>
      </c>
      <c r="I72" t="s">
        <v>765</v>
      </c>
    </row>
    <row r="73" spans="1:9" ht="15.75" thickBot="1" x14ac:dyDescent="0.3">
      <c r="A73" s="95" t="s">
        <v>557</v>
      </c>
      <c r="B73" s="58">
        <v>44952</v>
      </c>
      <c r="C73" s="59">
        <v>350</v>
      </c>
      <c r="D73" t="s">
        <v>536</v>
      </c>
      <c r="E73"/>
      <c r="F73" t="s">
        <v>709</v>
      </c>
      <c r="G73"/>
      <c r="H73" t="s">
        <v>565</v>
      </c>
      <c r="I73"/>
    </row>
    <row r="74" spans="1:9" x14ac:dyDescent="0.25">
      <c r="A74" s="93" t="s">
        <v>534</v>
      </c>
      <c r="B74" s="58">
        <v>44958</v>
      </c>
      <c r="C74" s="59">
        <v>-2</v>
      </c>
      <c r="D74"/>
      <c r="E74"/>
      <c r="F74" t="s">
        <v>534</v>
      </c>
      <c r="G74" t="s">
        <v>534</v>
      </c>
      <c r="H74">
        <v>1232940534</v>
      </c>
      <c r="I74"/>
    </row>
    <row r="75" spans="1:9" x14ac:dyDescent="0.25">
      <c r="A75" s="120" t="s">
        <v>762</v>
      </c>
      <c r="B75" s="58">
        <v>44984</v>
      </c>
      <c r="C75" s="59">
        <v>-300</v>
      </c>
      <c r="D75"/>
      <c r="E75" t="s">
        <v>584</v>
      </c>
      <c r="F75" t="s">
        <v>585</v>
      </c>
      <c r="G75" t="s">
        <v>585</v>
      </c>
      <c r="H75">
        <v>144469</v>
      </c>
      <c r="I75" t="s">
        <v>754</v>
      </c>
    </row>
    <row r="76" spans="1:9" x14ac:dyDescent="0.25">
      <c r="A76" s="93" t="s">
        <v>534</v>
      </c>
      <c r="B76" s="58">
        <v>44988</v>
      </c>
      <c r="C76" s="59">
        <v>-1.75</v>
      </c>
      <c r="D76"/>
      <c r="E76"/>
      <c r="F76" t="s">
        <v>532</v>
      </c>
      <c r="G76" t="s">
        <v>532</v>
      </c>
      <c r="H76"/>
      <c r="I76"/>
    </row>
    <row r="77" spans="1:9" x14ac:dyDescent="0.25">
      <c r="A77" s="93" t="s">
        <v>681</v>
      </c>
      <c r="B77" s="58">
        <v>45014</v>
      </c>
      <c r="C77" s="59">
        <v>-675</v>
      </c>
      <c r="D77"/>
      <c r="E77" t="s">
        <v>648</v>
      </c>
      <c r="F77" t="s">
        <v>649</v>
      </c>
      <c r="G77" t="s">
        <v>649</v>
      </c>
      <c r="H77" t="s">
        <v>755</v>
      </c>
      <c r="I77" t="s">
        <v>756</v>
      </c>
    </row>
    <row r="78" spans="1:9" x14ac:dyDescent="0.25">
      <c r="A78" s="93" t="s">
        <v>534</v>
      </c>
      <c r="B78" s="58">
        <v>45019</v>
      </c>
      <c r="C78" s="59">
        <v>-2</v>
      </c>
      <c r="D78"/>
      <c r="E78"/>
      <c r="F78" t="s">
        <v>534</v>
      </c>
      <c r="G78" t="s">
        <v>534</v>
      </c>
      <c r="H78">
        <v>1232940534</v>
      </c>
      <c r="I78"/>
    </row>
    <row r="79" spans="1:9" x14ac:dyDescent="0.25">
      <c r="B79" s="58"/>
      <c r="C79" s="59"/>
      <c r="D79"/>
      <c r="E79"/>
      <c r="F79"/>
      <c r="G79"/>
      <c r="H79"/>
      <c r="I79"/>
    </row>
  </sheetData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914A-4B3B-4F79-8D18-0DA47965C158}">
  <sheetPr>
    <tabColor theme="1"/>
  </sheetPr>
  <dimension ref="A1:W109"/>
  <sheetViews>
    <sheetView zoomScaleNormal="100" workbookViewId="0">
      <selection activeCell="K38" sqref="K38"/>
    </sheetView>
  </sheetViews>
  <sheetFormatPr defaultRowHeight="15" x14ac:dyDescent="0.25"/>
  <cols>
    <col min="2" max="2" width="18" customWidth="1"/>
    <col min="3" max="3" width="11.140625" style="89" customWidth="1"/>
    <col min="4" max="4" width="9.28515625" style="89" customWidth="1"/>
    <col min="5" max="5" width="9.85546875" style="89" customWidth="1"/>
    <col min="6" max="6" width="12.5703125" style="89" customWidth="1"/>
    <col min="7" max="8" width="15.140625" style="89" customWidth="1"/>
    <col min="9" max="9" width="20.7109375" style="89" customWidth="1"/>
    <col min="10" max="10" width="22.140625" style="89" customWidth="1"/>
    <col min="11" max="11" width="18.5703125" customWidth="1"/>
  </cols>
  <sheetData>
    <row r="1" spans="1:23" x14ac:dyDescent="0.25">
      <c r="C1" s="89" t="s">
        <v>517</v>
      </c>
      <c r="D1" s="89" t="s">
        <v>518</v>
      </c>
      <c r="E1" s="89" t="s">
        <v>519</v>
      </c>
      <c r="F1" s="89" t="s">
        <v>520</v>
      </c>
      <c r="G1" s="89" t="s">
        <v>521</v>
      </c>
      <c r="H1" s="89" t="s">
        <v>522</v>
      </c>
      <c r="I1" s="89" t="s">
        <v>523</v>
      </c>
    </row>
    <row r="2" spans="1:23" s="10" customFormat="1" x14ac:dyDescent="0.25">
      <c r="B2" s="70" t="s">
        <v>263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x14ac:dyDescent="0.25">
      <c r="B3" s="93" t="s">
        <v>763</v>
      </c>
      <c r="C3" s="58">
        <v>44782</v>
      </c>
      <c r="D3" s="59">
        <v>-100</v>
      </c>
      <c r="E3"/>
      <c r="F3" t="s">
        <v>584</v>
      </c>
      <c r="G3" t="s">
        <v>585</v>
      </c>
      <c r="H3" t="s">
        <v>585</v>
      </c>
      <c r="I3" t="s">
        <v>712</v>
      </c>
      <c r="J3" t="s">
        <v>713</v>
      </c>
    </row>
    <row r="4" spans="1:23" x14ac:dyDescent="0.25">
      <c r="B4" s="93" t="s">
        <v>757</v>
      </c>
      <c r="C4" s="58">
        <v>44788</v>
      </c>
      <c r="D4" s="59">
        <v>-6200</v>
      </c>
      <c r="E4"/>
      <c r="F4" t="s">
        <v>584</v>
      </c>
      <c r="G4" t="s">
        <v>585</v>
      </c>
      <c r="H4" t="s">
        <v>585</v>
      </c>
      <c r="I4" t="s">
        <v>717</v>
      </c>
      <c r="J4" t="s">
        <v>718</v>
      </c>
    </row>
    <row r="5" spans="1:23" x14ac:dyDescent="0.25">
      <c r="B5" s="93" t="s">
        <v>764</v>
      </c>
      <c r="C5" s="58">
        <v>44834</v>
      </c>
      <c r="D5" s="59">
        <v>-3000</v>
      </c>
      <c r="E5"/>
      <c r="F5" t="s">
        <v>544</v>
      </c>
      <c r="G5" t="s">
        <v>545</v>
      </c>
      <c r="H5" t="s">
        <v>545</v>
      </c>
      <c r="I5" t="s">
        <v>737</v>
      </c>
      <c r="J5" t="s">
        <v>738</v>
      </c>
    </row>
    <row r="6" spans="1:23" x14ac:dyDescent="0.25">
      <c r="B6" s="120" t="s">
        <v>762</v>
      </c>
      <c r="C6" s="58">
        <v>44984</v>
      </c>
      <c r="D6" s="59">
        <v>-300</v>
      </c>
      <c r="E6"/>
      <c r="F6" t="s">
        <v>584</v>
      </c>
      <c r="G6" t="s">
        <v>585</v>
      </c>
      <c r="H6" t="s">
        <v>585</v>
      </c>
      <c r="I6">
        <v>144469</v>
      </c>
      <c r="J6" t="s">
        <v>754</v>
      </c>
    </row>
    <row r="7" spans="1:23" s="68" customFormat="1" x14ac:dyDescent="0.25">
      <c r="A7" s="26">
        <f>SUM(D3:D6)</f>
        <v>-9600</v>
      </c>
      <c r="B7" s="103"/>
      <c r="C7" s="91"/>
      <c r="D7" s="92"/>
      <c r="E7" s="89"/>
      <c r="F7" s="89"/>
      <c r="G7" s="89"/>
      <c r="H7" s="89"/>
      <c r="I7" s="8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 s="68"/>
      <c r="B8" s="10" t="s">
        <v>497</v>
      </c>
      <c r="C8" s="68"/>
      <c r="D8" s="68"/>
      <c r="E8" s="68"/>
      <c r="F8" s="68"/>
      <c r="G8" s="68"/>
      <c r="H8" s="68"/>
      <c r="I8" s="6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C9" s="58"/>
      <c r="D9" s="59"/>
      <c r="E9" s="62"/>
      <c r="F9"/>
      <c r="G9"/>
      <c r="H9"/>
      <c r="I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s="68" customFormat="1" x14ac:dyDescent="0.25">
      <c r="A10" s="66">
        <f>SUM(D9)</f>
        <v>0</v>
      </c>
      <c r="B10"/>
      <c r="C10" s="58"/>
      <c r="D10" s="59"/>
      <c r="E10" s="62"/>
      <c r="F10"/>
      <c r="G10"/>
      <c r="H10"/>
      <c r="I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68"/>
      <c r="B11" s="68" t="s">
        <v>270</v>
      </c>
      <c r="C11" s="68"/>
      <c r="D11" s="68"/>
      <c r="E11" s="68"/>
      <c r="F11" s="68"/>
      <c r="G11" s="68"/>
      <c r="H11" s="68"/>
      <c r="I11" s="68"/>
      <c r="K11" s="89"/>
    </row>
    <row r="12" spans="1:23" x14ac:dyDescent="0.25">
      <c r="B12" s="93" t="s">
        <v>759</v>
      </c>
      <c r="C12" s="58">
        <v>44685</v>
      </c>
      <c r="D12" s="59">
        <v>-500</v>
      </c>
      <c r="E12"/>
      <c r="F12" t="s">
        <v>549</v>
      </c>
      <c r="G12" t="s">
        <v>550</v>
      </c>
      <c r="H12" t="s">
        <v>537</v>
      </c>
      <c r="I12" t="s">
        <v>698</v>
      </c>
      <c r="J12" t="s">
        <v>699</v>
      </c>
    </row>
    <row r="13" spans="1:23" x14ac:dyDescent="0.25">
      <c r="B13" s="93" t="s">
        <v>759</v>
      </c>
      <c r="C13" s="58">
        <v>44685</v>
      </c>
      <c r="D13" s="59">
        <v>-390</v>
      </c>
      <c r="E13"/>
      <c r="F13" t="s">
        <v>549</v>
      </c>
      <c r="G13" t="s">
        <v>550</v>
      </c>
      <c r="H13" t="s">
        <v>537</v>
      </c>
      <c r="I13" t="s">
        <v>700</v>
      </c>
      <c r="J13" t="s">
        <v>701</v>
      </c>
    </row>
    <row r="14" spans="1:23" x14ac:dyDescent="0.25">
      <c r="B14" s="93" t="s">
        <v>759</v>
      </c>
      <c r="C14" s="58">
        <v>44719</v>
      </c>
      <c r="D14" s="59">
        <v>-2660</v>
      </c>
      <c r="E14"/>
      <c r="F14" t="s">
        <v>703</v>
      </c>
      <c r="G14" t="s">
        <v>704</v>
      </c>
      <c r="H14" t="s">
        <v>704</v>
      </c>
      <c r="I14">
        <v>6059718189999560</v>
      </c>
      <c r="J14" t="s">
        <v>705</v>
      </c>
    </row>
    <row r="15" spans="1:23" x14ac:dyDescent="0.25">
      <c r="B15" s="93" t="s">
        <v>759</v>
      </c>
      <c r="C15" s="58">
        <v>44719</v>
      </c>
      <c r="D15" s="59">
        <v>-405</v>
      </c>
      <c r="E15"/>
      <c r="F15" t="s">
        <v>549</v>
      </c>
      <c r="G15" t="s">
        <v>550</v>
      </c>
      <c r="H15" t="s">
        <v>537</v>
      </c>
      <c r="I15" t="s">
        <v>706</v>
      </c>
      <c r="J15" t="s">
        <v>707</v>
      </c>
    </row>
    <row r="16" spans="1:23" x14ac:dyDescent="0.25">
      <c r="B16" s="93" t="s">
        <v>759</v>
      </c>
      <c r="C16" s="58">
        <v>44746</v>
      </c>
      <c r="D16" s="59">
        <v>-985</v>
      </c>
      <c r="E16"/>
      <c r="F16" t="s">
        <v>703</v>
      </c>
      <c r="G16" t="s">
        <v>704</v>
      </c>
      <c r="H16" t="s">
        <v>704</v>
      </c>
      <c r="I16">
        <v>4992832059999560</v>
      </c>
      <c r="J16" t="s">
        <v>708</v>
      </c>
    </row>
    <row r="17" spans="1:23" x14ac:dyDescent="0.25">
      <c r="B17" s="93" t="s">
        <v>761</v>
      </c>
      <c r="C17" s="58">
        <v>44897</v>
      </c>
      <c r="D17" s="59">
        <v>-2280</v>
      </c>
      <c r="E17"/>
      <c r="F17" t="s">
        <v>549</v>
      </c>
      <c r="G17" t="s">
        <v>550</v>
      </c>
      <c r="H17" t="s">
        <v>537</v>
      </c>
      <c r="I17" t="s">
        <v>749</v>
      </c>
      <c r="J17" t="s">
        <v>750</v>
      </c>
    </row>
    <row r="18" spans="1:23" x14ac:dyDescent="0.25">
      <c r="B18" s="93" t="s">
        <v>760</v>
      </c>
      <c r="C18" s="58">
        <v>44914</v>
      </c>
      <c r="D18" s="59">
        <v>-600</v>
      </c>
      <c r="E18"/>
      <c r="F18" t="s">
        <v>549</v>
      </c>
      <c r="G18" t="s">
        <v>550</v>
      </c>
      <c r="H18" t="s">
        <v>537</v>
      </c>
      <c r="I18" t="s">
        <v>751</v>
      </c>
      <c r="J18" t="s">
        <v>752</v>
      </c>
    </row>
    <row r="19" spans="1:23" s="10" customFormat="1" x14ac:dyDescent="0.25">
      <c r="A19" s="26">
        <f>SUM(D12:D18)</f>
        <v>-7820</v>
      </c>
      <c r="B19" s="93"/>
      <c r="C19" s="91"/>
      <c r="D19" s="92"/>
      <c r="E19" s="89"/>
      <c r="F19" s="89"/>
      <c r="G19" s="89"/>
      <c r="H19" s="89"/>
      <c r="I19" s="8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0"/>
      <c r="B20" s="69" t="s">
        <v>259</v>
      </c>
      <c r="C20" s="10"/>
      <c r="D20" s="10"/>
      <c r="E20" s="10"/>
      <c r="F20" s="10"/>
      <c r="G20" s="10"/>
      <c r="H20" s="10"/>
      <c r="I20" s="10"/>
    </row>
    <row r="21" spans="1:23" ht="15.75" thickBot="1" x14ac:dyDescent="0.3">
      <c r="B21" s="93" t="s">
        <v>681</v>
      </c>
      <c r="C21" s="58">
        <v>45014</v>
      </c>
      <c r="D21" s="59">
        <v>-675</v>
      </c>
      <c r="E21"/>
      <c r="F21" t="s">
        <v>648</v>
      </c>
      <c r="G21" t="s">
        <v>649</v>
      </c>
      <c r="H21" t="s">
        <v>649</v>
      </c>
      <c r="I21" t="s">
        <v>755</v>
      </c>
      <c r="J21"/>
    </row>
    <row r="22" spans="1:23" ht="15.75" thickBot="1" x14ac:dyDescent="0.3">
      <c r="B22" s="101" t="s">
        <v>758</v>
      </c>
      <c r="C22" s="58">
        <v>44782</v>
      </c>
      <c r="D22" s="59">
        <v>-200</v>
      </c>
      <c r="E22"/>
      <c r="F22" t="s">
        <v>584</v>
      </c>
      <c r="G22" t="s">
        <v>585</v>
      </c>
      <c r="H22" t="s">
        <v>585</v>
      </c>
      <c r="I22" t="s">
        <v>710</v>
      </c>
      <c r="J22" t="s">
        <v>711</v>
      </c>
    </row>
    <row r="23" spans="1:23" ht="15.75" thickBot="1" x14ac:dyDescent="0.3">
      <c r="B23" s="101" t="s">
        <v>758</v>
      </c>
      <c r="C23" s="58">
        <v>44785</v>
      </c>
      <c r="D23" s="59">
        <v>-200</v>
      </c>
      <c r="E23"/>
      <c r="F23" t="s">
        <v>584</v>
      </c>
      <c r="G23" t="s">
        <v>585</v>
      </c>
      <c r="H23" t="s">
        <v>585</v>
      </c>
      <c r="I23" t="s">
        <v>714</v>
      </c>
      <c r="J23" t="s">
        <v>715</v>
      </c>
    </row>
    <row r="24" spans="1:23" x14ac:dyDescent="0.25">
      <c r="B24" s="93" t="s">
        <v>680</v>
      </c>
      <c r="C24" s="58">
        <v>44789</v>
      </c>
      <c r="D24" s="59">
        <v>-1969.58</v>
      </c>
      <c r="E24"/>
      <c r="F24" t="s">
        <v>549</v>
      </c>
      <c r="G24" t="s">
        <v>550</v>
      </c>
      <c r="H24" t="s">
        <v>537</v>
      </c>
      <c r="I24" t="s">
        <v>720</v>
      </c>
      <c r="J24"/>
    </row>
    <row r="25" spans="1:23" ht="15.75" thickBot="1" x14ac:dyDescent="0.3">
      <c r="B25" s="93" t="s">
        <v>680</v>
      </c>
      <c r="C25" s="58">
        <v>44795</v>
      </c>
      <c r="D25" s="59">
        <v>-377</v>
      </c>
      <c r="E25"/>
      <c r="F25" t="s">
        <v>549</v>
      </c>
      <c r="G25" t="s">
        <v>550</v>
      </c>
      <c r="H25" t="s">
        <v>537</v>
      </c>
      <c r="I25" t="s">
        <v>724</v>
      </c>
      <c r="J25"/>
    </row>
    <row r="26" spans="1:23" ht="15.75" thickBot="1" x14ac:dyDescent="0.3">
      <c r="B26" s="101" t="s">
        <v>758</v>
      </c>
      <c r="C26" s="58">
        <v>44795</v>
      </c>
      <c r="D26" s="59">
        <v>-200</v>
      </c>
      <c r="E26"/>
      <c r="F26" t="s">
        <v>584</v>
      </c>
      <c r="G26" t="s">
        <v>585</v>
      </c>
      <c r="H26" t="s">
        <v>585</v>
      </c>
      <c r="I26" t="s">
        <v>726</v>
      </c>
      <c r="J26" t="s">
        <v>727</v>
      </c>
    </row>
    <row r="27" spans="1:23" ht="15.75" thickBot="1" x14ac:dyDescent="0.3">
      <c r="B27" s="101" t="s">
        <v>758</v>
      </c>
      <c r="C27" s="58">
        <v>44796</v>
      </c>
      <c r="D27" s="59">
        <v>-200</v>
      </c>
      <c r="E27"/>
      <c r="F27" t="s">
        <v>584</v>
      </c>
      <c r="G27" t="s">
        <v>585</v>
      </c>
      <c r="H27" t="s">
        <v>585</v>
      </c>
      <c r="I27" t="s">
        <v>728</v>
      </c>
      <c r="J27" t="s">
        <v>729</v>
      </c>
    </row>
    <row r="28" spans="1:23" ht="15.75" thickBot="1" x14ac:dyDescent="0.3">
      <c r="B28" s="93" t="s">
        <v>681</v>
      </c>
      <c r="C28" s="58">
        <v>44833</v>
      </c>
      <c r="D28" s="59">
        <v>-1444</v>
      </c>
      <c r="E28"/>
      <c r="F28" t="s">
        <v>648</v>
      </c>
      <c r="G28" t="s">
        <v>649</v>
      </c>
      <c r="H28" t="s">
        <v>649</v>
      </c>
      <c r="I28" t="s">
        <v>735</v>
      </c>
      <c r="J28"/>
    </row>
    <row r="29" spans="1:23" ht="15.75" thickBot="1" x14ac:dyDescent="0.3">
      <c r="B29" s="101" t="s">
        <v>758</v>
      </c>
      <c r="C29" s="58">
        <v>44846</v>
      </c>
      <c r="D29" s="59">
        <v>-200</v>
      </c>
      <c r="E29"/>
      <c r="F29" t="s">
        <v>584</v>
      </c>
      <c r="G29" t="s">
        <v>585</v>
      </c>
      <c r="H29" t="s">
        <v>585</v>
      </c>
      <c r="I29" t="s">
        <v>739</v>
      </c>
      <c r="J29" t="s">
        <v>740</v>
      </c>
    </row>
    <row r="30" spans="1:23" ht="15.75" thickBot="1" x14ac:dyDescent="0.3">
      <c r="B30" s="93" t="s">
        <v>680</v>
      </c>
      <c r="C30" s="58">
        <v>44852</v>
      </c>
      <c r="D30" s="59">
        <v>-712.9</v>
      </c>
      <c r="E30"/>
      <c r="F30" t="s">
        <v>549</v>
      </c>
      <c r="G30" t="s">
        <v>550</v>
      </c>
      <c r="H30" t="s">
        <v>537</v>
      </c>
      <c r="I30" t="s">
        <v>741</v>
      </c>
      <c r="J30"/>
    </row>
    <row r="31" spans="1:23" ht="15.75" thickBot="1" x14ac:dyDescent="0.3">
      <c r="B31" s="101" t="s">
        <v>758</v>
      </c>
      <c r="C31" s="58">
        <v>44854</v>
      </c>
      <c r="D31" s="59">
        <v>-350</v>
      </c>
      <c r="E31"/>
      <c r="F31" t="s">
        <v>584</v>
      </c>
      <c r="G31" t="s">
        <v>585</v>
      </c>
      <c r="H31" t="s">
        <v>585</v>
      </c>
      <c r="I31" t="s">
        <v>743</v>
      </c>
      <c r="J31" t="s">
        <v>744</v>
      </c>
    </row>
    <row r="32" spans="1:23" ht="15.75" thickBot="1" x14ac:dyDescent="0.3">
      <c r="B32" s="101" t="s">
        <v>758</v>
      </c>
      <c r="C32" s="58">
        <v>44854</v>
      </c>
      <c r="D32" s="59">
        <v>-200</v>
      </c>
      <c r="E32"/>
      <c r="F32" t="s">
        <v>584</v>
      </c>
      <c r="G32" t="s">
        <v>585</v>
      </c>
      <c r="H32" t="s">
        <v>585</v>
      </c>
      <c r="I32" t="s">
        <v>745</v>
      </c>
      <c r="J32" t="s">
        <v>746</v>
      </c>
    </row>
    <row r="33" spans="1:23" s="10" customFormat="1" x14ac:dyDescent="0.25">
      <c r="A33" s="26">
        <f>SUM(D21:D32)</f>
        <v>-6728.48</v>
      </c>
      <c r="B33"/>
      <c r="C33" s="89"/>
      <c r="D33" s="89"/>
      <c r="E33" s="89"/>
      <c r="F33" s="89"/>
      <c r="G33" s="89"/>
      <c r="H33" s="89"/>
      <c r="I33" s="8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x14ac:dyDescent="0.25">
      <c r="A34" s="10"/>
      <c r="B34" s="69" t="s">
        <v>16</v>
      </c>
      <c r="C34" s="10"/>
      <c r="D34" s="10"/>
      <c r="E34" s="10"/>
      <c r="F34" s="10"/>
      <c r="G34" s="10"/>
      <c r="H34" s="10"/>
      <c r="I34" s="10"/>
      <c r="K34" s="89"/>
    </row>
    <row r="35" spans="1:23" x14ac:dyDescent="0.25">
      <c r="B35" s="93" t="s">
        <v>753</v>
      </c>
      <c r="C35" s="58">
        <v>44942</v>
      </c>
      <c r="D35" s="59">
        <v>-3000</v>
      </c>
      <c r="E35"/>
      <c r="F35" t="s">
        <v>549</v>
      </c>
      <c r="G35" t="s">
        <v>550</v>
      </c>
      <c r="H35" t="s">
        <v>537</v>
      </c>
      <c r="I35" t="s">
        <v>766</v>
      </c>
      <c r="J35" t="s">
        <v>765</v>
      </c>
    </row>
    <row r="36" spans="1:23" x14ac:dyDescent="0.25">
      <c r="A36" s="26">
        <f>SUM(D35:D35)</f>
        <v>-3000</v>
      </c>
    </row>
    <row r="37" spans="1:23" x14ac:dyDescent="0.25">
      <c r="A37" s="10"/>
      <c r="B37" s="69" t="s">
        <v>266</v>
      </c>
      <c r="C37" s="10"/>
      <c r="D37" s="10"/>
      <c r="E37" s="10"/>
      <c r="F37" s="10"/>
      <c r="G37" s="10"/>
      <c r="H37" s="10"/>
      <c r="I37" s="10"/>
    </row>
    <row r="38" spans="1:23" x14ac:dyDescent="0.25">
      <c r="B38" s="93" t="s">
        <v>534</v>
      </c>
      <c r="C38" s="58">
        <v>44683</v>
      </c>
      <c r="D38" s="59">
        <v>-4</v>
      </c>
      <c r="E38"/>
      <c r="F38"/>
      <c r="G38" t="s">
        <v>534</v>
      </c>
      <c r="H38" t="s">
        <v>534</v>
      </c>
      <c r="I38">
        <v>1232940534</v>
      </c>
      <c r="J38"/>
    </row>
    <row r="39" spans="1:23" x14ac:dyDescent="0.25">
      <c r="B39" s="93" t="s">
        <v>534</v>
      </c>
      <c r="C39" s="58">
        <v>44774</v>
      </c>
      <c r="D39" s="59">
        <v>-2</v>
      </c>
      <c r="E39"/>
      <c r="F39"/>
      <c r="G39" t="s">
        <v>534</v>
      </c>
      <c r="H39" t="s">
        <v>534</v>
      </c>
      <c r="I39">
        <v>1232940534</v>
      </c>
      <c r="J39"/>
    </row>
    <row r="40" spans="1:23" x14ac:dyDescent="0.25">
      <c r="B40" s="93" t="s">
        <v>534</v>
      </c>
      <c r="C40" s="58">
        <v>44805</v>
      </c>
      <c r="D40" s="59">
        <v>-42</v>
      </c>
      <c r="E40"/>
      <c r="F40"/>
      <c r="G40" t="s">
        <v>534</v>
      </c>
      <c r="H40" t="s">
        <v>534</v>
      </c>
      <c r="I40">
        <v>1232940534</v>
      </c>
      <c r="J40"/>
    </row>
    <row r="41" spans="1:23" x14ac:dyDescent="0.25">
      <c r="B41" s="93" t="s">
        <v>534</v>
      </c>
      <c r="C41" s="58">
        <v>44809</v>
      </c>
      <c r="D41" s="59">
        <v>-10.5</v>
      </c>
      <c r="E41"/>
      <c r="F41"/>
      <c r="G41" t="s">
        <v>532</v>
      </c>
      <c r="H41" t="s">
        <v>532</v>
      </c>
      <c r="I41"/>
      <c r="J41"/>
    </row>
    <row r="42" spans="1:23" x14ac:dyDescent="0.25">
      <c r="B42" s="93" t="s">
        <v>534</v>
      </c>
      <c r="C42" s="58">
        <v>44837</v>
      </c>
      <c r="D42" s="59">
        <v>-20</v>
      </c>
      <c r="E42"/>
      <c r="F42"/>
      <c r="G42" t="s">
        <v>534</v>
      </c>
      <c r="H42" t="s">
        <v>534</v>
      </c>
      <c r="I42">
        <v>1232940534</v>
      </c>
      <c r="J42"/>
    </row>
    <row r="43" spans="1:23" x14ac:dyDescent="0.25">
      <c r="B43" s="93" t="s">
        <v>534</v>
      </c>
      <c r="C43" s="58">
        <v>44839</v>
      </c>
      <c r="D43" s="59">
        <v>-1.75</v>
      </c>
      <c r="E43"/>
      <c r="F43"/>
      <c r="G43" t="s">
        <v>532</v>
      </c>
      <c r="H43" t="s">
        <v>532</v>
      </c>
      <c r="I43"/>
      <c r="J43"/>
    </row>
    <row r="44" spans="1:23" x14ac:dyDescent="0.25">
      <c r="B44" s="93" t="s">
        <v>534</v>
      </c>
      <c r="C44" s="58">
        <v>44868</v>
      </c>
      <c r="D44" s="59">
        <v>-5.25</v>
      </c>
      <c r="E44"/>
      <c r="F44"/>
      <c r="G44" t="s">
        <v>532</v>
      </c>
      <c r="H44" t="s">
        <v>532</v>
      </c>
      <c r="I44"/>
      <c r="J44"/>
    </row>
    <row r="45" spans="1:23" x14ac:dyDescent="0.25">
      <c r="B45" s="93" t="s">
        <v>534</v>
      </c>
      <c r="C45" s="58">
        <v>44896</v>
      </c>
      <c r="D45" s="59">
        <v>-2</v>
      </c>
      <c r="E45"/>
      <c r="F45"/>
      <c r="G45" t="s">
        <v>534</v>
      </c>
      <c r="H45" t="s">
        <v>534</v>
      </c>
      <c r="I45">
        <v>1232940534</v>
      </c>
      <c r="J45"/>
    </row>
    <row r="46" spans="1:23" x14ac:dyDescent="0.25">
      <c r="B46" s="93" t="s">
        <v>533</v>
      </c>
      <c r="C46" s="58">
        <v>44928</v>
      </c>
      <c r="D46" s="59">
        <v>-600</v>
      </c>
      <c r="E46"/>
      <c r="F46"/>
      <c r="G46" t="s">
        <v>534</v>
      </c>
      <c r="H46" t="s">
        <v>534</v>
      </c>
      <c r="I46">
        <v>519000</v>
      </c>
      <c r="J46"/>
    </row>
    <row r="47" spans="1:23" x14ac:dyDescent="0.25">
      <c r="B47" s="93" t="s">
        <v>531</v>
      </c>
      <c r="C47" s="58">
        <v>44930</v>
      </c>
      <c r="D47" s="59">
        <v>-950</v>
      </c>
      <c r="E47"/>
      <c r="F47"/>
      <c r="G47" t="s">
        <v>532</v>
      </c>
      <c r="H47" t="s">
        <v>532</v>
      </c>
      <c r="I47"/>
      <c r="J47"/>
    </row>
    <row r="48" spans="1:23" x14ac:dyDescent="0.25">
      <c r="B48" s="93" t="s">
        <v>534</v>
      </c>
      <c r="C48" s="58">
        <v>44958</v>
      </c>
      <c r="D48" s="59">
        <v>-2</v>
      </c>
      <c r="E48"/>
      <c r="F48"/>
      <c r="G48" t="s">
        <v>534</v>
      </c>
      <c r="H48" t="s">
        <v>534</v>
      </c>
      <c r="I48">
        <v>1232940534</v>
      </c>
      <c r="J48"/>
    </row>
    <row r="49" spans="1:10" x14ac:dyDescent="0.25">
      <c r="B49" s="93" t="s">
        <v>534</v>
      </c>
      <c r="C49" s="58">
        <v>44988</v>
      </c>
      <c r="D49" s="59">
        <v>-1.75</v>
      </c>
      <c r="E49"/>
      <c r="F49"/>
      <c r="G49" t="s">
        <v>532</v>
      </c>
      <c r="H49" t="s">
        <v>532</v>
      </c>
      <c r="I49"/>
      <c r="J49"/>
    </row>
    <row r="50" spans="1:10" x14ac:dyDescent="0.25">
      <c r="B50" s="93" t="s">
        <v>534</v>
      </c>
      <c r="C50" s="58">
        <v>45019</v>
      </c>
      <c r="D50" s="59">
        <v>-2</v>
      </c>
      <c r="E50"/>
      <c r="F50"/>
      <c r="G50" t="s">
        <v>534</v>
      </c>
      <c r="H50" t="s">
        <v>534</v>
      </c>
      <c r="I50">
        <v>1232940534</v>
      </c>
      <c r="J50"/>
    </row>
    <row r="51" spans="1:10" x14ac:dyDescent="0.25">
      <c r="A51" s="26">
        <f>SUM(D38:D50)</f>
        <v>-1643.25</v>
      </c>
      <c r="B51" s="103"/>
      <c r="C51" s="91"/>
      <c r="D51" s="92"/>
    </row>
    <row r="53" spans="1:10" ht="15.75" thickBot="1" x14ac:dyDescent="0.3">
      <c r="A53" s="73" t="s">
        <v>256</v>
      </c>
      <c r="B53" s="71"/>
      <c r="C53" s="71"/>
      <c r="D53" s="71"/>
      <c r="E53" s="71"/>
      <c r="F53" s="71"/>
      <c r="G53" s="71"/>
      <c r="H53" s="71"/>
      <c r="I53" s="71"/>
    </row>
    <row r="54" spans="1:10" ht="15.75" thickBot="1" x14ac:dyDescent="0.3">
      <c r="B54" s="95" t="s">
        <v>557</v>
      </c>
      <c r="C54" s="58">
        <v>44771</v>
      </c>
      <c r="D54" s="59">
        <v>350</v>
      </c>
      <c r="E54" t="s">
        <v>536</v>
      </c>
      <c r="F54"/>
      <c r="G54" t="s">
        <v>709</v>
      </c>
      <c r="H54"/>
      <c r="I54" t="s">
        <v>615</v>
      </c>
      <c r="J54"/>
    </row>
    <row r="55" spans="1:10" ht="15.75" thickBot="1" x14ac:dyDescent="0.3">
      <c r="B55" s="95" t="s">
        <v>557</v>
      </c>
      <c r="C55" s="58">
        <v>44783</v>
      </c>
      <c r="D55" s="59">
        <v>350</v>
      </c>
      <c r="E55"/>
      <c r="F55"/>
      <c r="G55" t="s">
        <v>597</v>
      </c>
      <c r="H55" t="s">
        <v>597</v>
      </c>
      <c r="I55" t="s">
        <v>597</v>
      </c>
      <c r="J55"/>
    </row>
    <row r="56" spans="1:10" ht="15.75" thickBot="1" x14ac:dyDescent="0.3">
      <c r="B56" s="95" t="s">
        <v>557</v>
      </c>
      <c r="C56" s="116">
        <v>44785</v>
      </c>
      <c r="D56" s="117">
        <v>350</v>
      </c>
      <c r="E56" s="118" t="s">
        <v>536</v>
      </c>
      <c r="F56" s="118"/>
      <c r="G56" s="118" t="s">
        <v>709</v>
      </c>
      <c r="H56" s="118"/>
      <c r="I56" s="118" t="s">
        <v>602</v>
      </c>
      <c r="J56" s="118"/>
    </row>
    <row r="57" spans="1:10" ht="15.75" thickBot="1" x14ac:dyDescent="0.3">
      <c r="B57" s="95" t="s">
        <v>557</v>
      </c>
      <c r="C57" s="58">
        <v>44785</v>
      </c>
      <c r="D57" s="59">
        <v>350</v>
      </c>
      <c r="E57" t="s">
        <v>536</v>
      </c>
      <c r="F57"/>
      <c r="G57" t="s">
        <v>709</v>
      </c>
      <c r="H57"/>
      <c r="I57" t="s">
        <v>558</v>
      </c>
      <c r="J57"/>
    </row>
    <row r="58" spans="1:10" ht="15.75" thickBot="1" x14ac:dyDescent="0.3">
      <c r="B58" s="95" t="s">
        <v>557</v>
      </c>
      <c r="C58" s="58">
        <v>44785</v>
      </c>
      <c r="D58" s="59">
        <v>350</v>
      </c>
      <c r="E58" t="s">
        <v>536</v>
      </c>
      <c r="F58"/>
      <c r="G58" t="s">
        <v>709</v>
      </c>
      <c r="H58"/>
      <c r="I58" t="s">
        <v>569</v>
      </c>
      <c r="J58"/>
    </row>
    <row r="59" spans="1:10" ht="15.75" thickBot="1" x14ac:dyDescent="0.3">
      <c r="B59" s="95" t="s">
        <v>557</v>
      </c>
      <c r="C59" s="58">
        <v>44785</v>
      </c>
      <c r="D59" s="59">
        <v>350</v>
      </c>
      <c r="E59" t="s">
        <v>536</v>
      </c>
      <c r="F59"/>
      <c r="G59" t="s">
        <v>709</v>
      </c>
      <c r="H59"/>
      <c r="I59" t="s">
        <v>716</v>
      </c>
      <c r="J59"/>
    </row>
    <row r="60" spans="1:10" ht="15.75" thickBot="1" x14ac:dyDescent="0.3">
      <c r="B60" s="95" t="s">
        <v>557</v>
      </c>
      <c r="C60" s="58">
        <v>44785</v>
      </c>
      <c r="D60" s="59">
        <v>350</v>
      </c>
      <c r="E60" t="s">
        <v>536</v>
      </c>
      <c r="F60"/>
      <c r="G60" t="s">
        <v>709</v>
      </c>
      <c r="H60"/>
      <c r="I60" t="s">
        <v>641</v>
      </c>
      <c r="J60"/>
    </row>
    <row r="61" spans="1:10" ht="15.75" thickBot="1" x14ac:dyDescent="0.3">
      <c r="B61" s="95" t="s">
        <v>557</v>
      </c>
      <c r="C61" s="58">
        <v>44785</v>
      </c>
      <c r="D61" s="59">
        <v>350</v>
      </c>
      <c r="E61" t="s">
        <v>536</v>
      </c>
      <c r="F61"/>
      <c r="G61" t="s">
        <v>709</v>
      </c>
      <c r="H61"/>
      <c r="I61" t="s">
        <v>603</v>
      </c>
      <c r="J61"/>
    </row>
    <row r="62" spans="1:10" ht="15.75" thickBot="1" x14ac:dyDescent="0.3">
      <c r="B62" s="95" t="s">
        <v>557</v>
      </c>
      <c r="C62" s="58">
        <v>44785</v>
      </c>
      <c r="D62" s="59">
        <v>350</v>
      </c>
      <c r="E62" t="s">
        <v>536</v>
      </c>
      <c r="F62"/>
      <c r="G62" t="s">
        <v>709</v>
      </c>
      <c r="H62"/>
      <c r="I62" t="s">
        <v>608</v>
      </c>
      <c r="J62"/>
    </row>
    <row r="63" spans="1:10" ht="15.75" thickBot="1" x14ac:dyDescent="0.3">
      <c r="B63" s="95" t="s">
        <v>557</v>
      </c>
      <c r="C63" s="58">
        <v>44785</v>
      </c>
      <c r="D63" s="59">
        <v>350</v>
      </c>
      <c r="E63" t="s">
        <v>536</v>
      </c>
      <c r="F63"/>
      <c r="G63" t="s">
        <v>709</v>
      </c>
      <c r="H63"/>
      <c r="I63" t="s">
        <v>612</v>
      </c>
      <c r="J63"/>
    </row>
    <row r="64" spans="1:10" ht="15.75" thickBot="1" x14ac:dyDescent="0.3">
      <c r="B64" s="95" t="s">
        <v>557</v>
      </c>
      <c r="C64" s="58">
        <v>44788</v>
      </c>
      <c r="D64" s="59">
        <v>350</v>
      </c>
      <c r="E64" t="s">
        <v>536</v>
      </c>
      <c r="F64"/>
      <c r="G64" t="s">
        <v>709</v>
      </c>
      <c r="H64"/>
      <c r="I64" t="s">
        <v>719</v>
      </c>
      <c r="J64"/>
    </row>
    <row r="65" spans="2:10" ht="15.75" thickBot="1" x14ac:dyDescent="0.3">
      <c r="B65" s="95" t="s">
        <v>557</v>
      </c>
      <c r="C65" s="58">
        <v>44791</v>
      </c>
      <c r="D65" s="59">
        <v>350</v>
      </c>
      <c r="E65" t="s">
        <v>536</v>
      </c>
      <c r="F65"/>
      <c r="G65" t="s">
        <v>709</v>
      </c>
      <c r="H65"/>
      <c r="I65" t="s">
        <v>614</v>
      </c>
      <c r="J65"/>
    </row>
    <row r="66" spans="2:10" ht="15.75" thickBot="1" x14ac:dyDescent="0.3">
      <c r="B66" s="95" t="s">
        <v>557</v>
      </c>
      <c r="C66" s="58">
        <v>44792</v>
      </c>
      <c r="D66" s="59">
        <v>350</v>
      </c>
      <c r="E66" t="s">
        <v>536</v>
      </c>
      <c r="F66"/>
      <c r="G66" t="s">
        <v>709</v>
      </c>
      <c r="H66"/>
      <c r="I66" t="s">
        <v>647</v>
      </c>
      <c r="J66"/>
    </row>
    <row r="67" spans="2:10" ht="15.75" thickBot="1" x14ac:dyDescent="0.3">
      <c r="B67" s="95" t="s">
        <v>557</v>
      </c>
      <c r="C67" s="58">
        <v>44792</v>
      </c>
      <c r="D67" s="59">
        <v>350</v>
      </c>
      <c r="E67" t="s">
        <v>536</v>
      </c>
      <c r="F67"/>
      <c r="G67" t="s">
        <v>709</v>
      </c>
      <c r="H67"/>
      <c r="I67" t="s">
        <v>722</v>
      </c>
      <c r="J67"/>
    </row>
    <row r="68" spans="2:10" ht="15.75" thickBot="1" x14ac:dyDescent="0.3">
      <c r="B68" s="95" t="s">
        <v>557</v>
      </c>
      <c r="C68" s="58">
        <v>44797</v>
      </c>
      <c r="D68" s="59">
        <v>350</v>
      </c>
      <c r="E68" t="s">
        <v>536</v>
      </c>
      <c r="F68"/>
      <c r="G68" t="s">
        <v>709</v>
      </c>
      <c r="H68"/>
      <c r="I68" t="s">
        <v>582</v>
      </c>
      <c r="J68"/>
    </row>
    <row r="69" spans="2:10" ht="15.75" thickBot="1" x14ac:dyDescent="0.3">
      <c r="B69" s="95" t="s">
        <v>557</v>
      </c>
      <c r="C69" s="58">
        <v>44798</v>
      </c>
      <c r="D69" s="59">
        <v>350</v>
      </c>
      <c r="E69" t="s">
        <v>536</v>
      </c>
      <c r="F69"/>
      <c r="G69" t="s">
        <v>709</v>
      </c>
      <c r="H69"/>
      <c r="I69" t="s">
        <v>611</v>
      </c>
      <c r="J69"/>
    </row>
    <row r="70" spans="2:10" ht="15.75" thickBot="1" x14ac:dyDescent="0.3">
      <c r="B70" s="95" t="s">
        <v>557</v>
      </c>
      <c r="C70" s="58">
        <v>44799</v>
      </c>
      <c r="D70" s="59">
        <v>350</v>
      </c>
      <c r="E70" t="s">
        <v>536</v>
      </c>
      <c r="F70"/>
      <c r="G70" t="s">
        <v>709</v>
      </c>
      <c r="H70"/>
      <c r="I70" t="s">
        <v>580</v>
      </c>
      <c r="J70"/>
    </row>
    <row r="71" spans="2:10" ht="15.75" thickBot="1" x14ac:dyDescent="0.3">
      <c r="B71" s="95" t="s">
        <v>557</v>
      </c>
      <c r="C71" s="58">
        <v>44802</v>
      </c>
      <c r="D71" s="59">
        <v>350</v>
      </c>
      <c r="E71" t="s">
        <v>536</v>
      </c>
      <c r="F71"/>
      <c r="G71" t="s">
        <v>709</v>
      </c>
      <c r="H71"/>
      <c r="I71" t="s">
        <v>609</v>
      </c>
      <c r="J71"/>
    </row>
    <row r="72" spans="2:10" ht="15.75" thickBot="1" x14ac:dyDescent="0.3">
      <c r="B72" s="95" t="s">
        <v>557</v>
      </c>
      <c r="C72" s="58">
        <v>44802</v>
      </c>
      <c r="D72" s="59">
        <v>350</v>
      </c>
      <c r="E72" t="s">
        <v>536</v>
      </c>
      <c r="F72"/>
      <c r="G72" t="s">
        <v>709</v>
      </c>
      <c r="H72"/>
      <c r="I72" t="s">
        <v>730</v>
      </c>
      <c r="J72"/>
    </row>
    <row r="73" spans="2:10" ht="15.75" thickBot="1" x14ac:dyDescent="0.3">
      <c r="B73" s="95" t="s">
        <v>557</v>
      </c>
      <c r="C73" s="58">
        <v>44802</v>
      </c>
      <c r="D73" s="59">
        <v>350</v>
      </c>
      <c r="E73" t="s">
        <v>536</v>
      </c>
      <c r="F73"/>
      <c r="G73" t="s">
        <v>709</v>
      </c>
      <c r="H73"/>
      <c r="I73" t="s">
        <v>596</v>
      </c>
      <c r="J73"/>
    </row>
    <row r="74" spans="2:10" ht="15.75" thickBot="1" x14ac:dyDescent="0.3">
      <c r="B74" s="95" t="s">
        <v>557</v>
      </c>
      <c r="C74" s="58">
        <v>44802</v>
      </c>
      <c r="D74" s="59">
        <v>350</v>
      </c>
      <c r="E74" t="s">
        <v>536</v>
      </c>
      <c r="F74"/>
      <c r="G74" t="s">
        <v>709</v>
      </c>
      <c r="H74"/>
      <c r="I74" t="s">
        <v>618</v>
      </c>
      <c r="J74"/>
    </row>
    <row r="75" spans="2:10" ht="15.75" thickBot="1" x14ac:dyDescent="0.3">
      <c r="B75" s="95" t="s">
        <v>557</v>
      </c>
      <c r="C75" s="58">
        <v>44803</v>
      </c>
      <c r="D75" s="59">
        <v>350</v>
      </c>
      <c r="E75" t="s">
        <v>536</v>
      </c>
      <c r="F75"/>
      <c r="G75" t="s">
        <v>709</v>
      </c>
      <c r="H75"/>
      <c r="I75" t="s">
        <v>537</v>
      </c>
      <c r="J75"/>
    </row>
    <row r="76" spans="2:10" ht="15.75" thickBot="1" x14ac:dyDescent="0.3">
      <c r="B76" s="95" t="s">
        <v>557</v>
      </c>
      <c r="C76" s="58">
        <v>44804</v>
      </c>
      <c r="D76" s="59">
        <v>350</v>
      </c>
      <c r="E76" t="s">
        <v>536</v>
      </c>
      <c r="F76"/>
      <c r="G76" t="s">
        <v>709</v>
      </c>
      <c r="H76"/>
      <c r="I76" t="s">
        <v>639</v>
      </c>
      <c r="J76"/>
    </row>
    <row r="77" spans="2:10" ht="15.75" thickBot="1" x14ac:dyDescent="0.3">
      <c r="B77" s="95" t="s">
        <v>557</v>
      </c>
      <c r="C77" s="58">
        <v>44809</v>
      </c>
      <c r="D77" s="59">
        <v>350</v>
      </c>
      <c r="E77" t="s">
        <v>536</v>
      </c>
      <c r="F77"/>
      <c r="G77" t="s">
        <v>709</v>
      </c>
      <c r="H77"/>
      <c r="I77" t="s">
        <v>577</v>
      </c>
      <c r="J77"/>
    </row>
    <row r="78" spans="2:10" ht="15.75" thickBot="1" x14ac:dyDescent="0.3">
      <c r="B78" s="95" t="s">
        <v>557</v>
      </c>
      <c r="C78" s="58">
        <v>44809</v>
      </c>
      <c r="D78" s="59">
        <v>350</v>
      </c>
      <c r="E78" t="s">
        <v>536</v>
      </c>
      <c r="F78"/>
      <c r="G78" t="s">
        <v>709</v>
      </c>
      <c r="H78"/>
      <c r="I78" t="s">
        <v>559</v>
      </c>
      <c r="J78"/>
    </row>
    <row r="79" spans="2:10" ht="15.75" thickBot="1" x14ac:dyDescent="0.3">
      <c r="B79" s="95" t="s">
        <v>557</v>
      </c>
      <c r="C79" s="58">
        <v>44813</v>
      </c>
      <c r="D79" s="59">
        <v>350</v>
      </c>
      <c r="E79" t="s">
        <v>536</v>
      </c>
      <c r="F79"/>
      <c r="G79" t="s">
        <v>709</v>
      </c>
      <c r="H79"/>
      <c r="I79" t="s">
        <v>575</v>
      </c>
      <c r="J79"/>
    </row>
    <row r="80" spans="2:10" ht="15.75" thickBot="1" x14ac:dyDescent="0.3">
      <c r="B80" s="95" t="s">
        <v>557</v>
      </c>
      <c r="C80" s="58">
        <v>44816</v>
      </c>
      <c r="D80" s="59">
        <v>350</v>
      </c>
      <c r="E80" t="s">
        <v>536</v>
      </c>
      <c r="F80"/>
      <c r="G80" t="s">
        <v>709</v>
      </c>
      <c r="H80"/>
      <c r="I80" t="s">
        <v>731</v>
      </c>
      <c r="J80"/>
    </row>
    <row r="81" spans="1:10" ht="15.75" thickBot="1" x14ac:dyDescent="0.3">
      <c r="B81" s="95" t="s">
        <v>557</v>
      </c>
      <c r="C81" s="58">
        <v>44818</v>
      </c>
      <c r="D81" s="59">
        <v>350</v>
      </c>
      <c r="E81" t="s">
        <v>536</v>
      </c>
      <c r="F81"/>
      <c r="G81" t="s">
        <v>709</v>
      </c>
      <c r="H81"/>
      <c r="I81" t="s">
        <v>613</v>
      </c>
      <c r="J81"/>
    </row>
    <row r="82" spans="1:10" ht="15.75" thickBot="1" x14ac:dyDescent="0.3">
      <c r="B82" s="95" t="s">
        <v>557</v>
      </c>
      <c r="C82" s="58">
        <v>44819</v>
      </c>
      <c r="D82" s="59">
        <v>350</v>
      </c>
      <c r="E82" t="s">
        <v>536</v>
      </c>
      <c r="F82"/>
      <c r="G82" t="s">
        <v>709</v>
      </c>
      <c r="H82"/>
      <c r="I82" t="s">
        <v>732</v>
      </c>
      <c r="J82"/>
    </row>
    <row r="83" spans="1:10" ht="15.75" thickBot="1" x14ac:dyDescent="0.3">
      <c r="B83" s="95" t="s">
        <v>557</v>
      </c>
      <c r="C83" s="58">
        <v>44819</v>
      </c>
      <c r="D83" s="59">
        <v>350</v>
      </c>
      <c r="E83" t="s">
        <v>536</v>
      </c>
      <c r="F83"/>
      <c r="G83" t="s">
        <v>709</v>
      </c>
      <c r="H83"/>
      <c r="I83" t="s">
        <v>576</v>
      </c>
      <c r="J83"/>
    </row>
    <row r="84" spans="1:10" ht="15.75" thickBot="1" x14ac:dyDescent="0.3">
      <c r="B84" s="95" t="s">
        <v>557</v>
      </c>
      <c r="C84" s="58">
        <v>44820</v>
      </c>
      <c r="D84" s="59">
        <v>350</v>
      </c>
      <c r="E84" t="s">
        <v>536</v>
      </c>
      <c r="F84"/>
      <c r="G84" t="s">
        <v>709</v>
      </c>
      <c r="H84"/>
      <c r="I84" t="s">
        <v>660</v>
      </c>
      <c r="J84"/>
    </row>
    <row r="85" spans="1:10" ht="15.75" thickBot="1" x14ac:dyDescent="0.3">
      <c r="B85" s="95" t="s">
        <v>557</v>
      </c>
      <c r="C85" s="58">
        <v>44823</v>
      </c>
      <c r="D85" s="59">
        <v>350</v>
      </c>
      <c r="E85" t="s">
        <v>536</v>
      </c>
      <c r="F85"/>
      <c r="G85" t="s">
        <v>709</v>
      </c>
      <c r="H85"/>
      <c r="I85" t="s">
        <v>733</v>
      </c>
      <c r="J85"/>
    </row>
    <row r="86" spans="1:10" ht="15.75" thickBot="1" x14ac:dyDescent="0.3">
      <c r="B86" s="95" t="s">
        <v>557</v>
      </c>
      <c r="C86" s="58">
        <v>44830</v>
      </c>
      <c r="D86" s="59">
        <v>350</v>
      </c>
      <c r="E86" t="s">
        <v>661</v>
      </c>
      <c r="F86"/>
      <c r="G86" t="s">
        <v>662</v>
      </c>
      <c r="H86" t="s">
        <v>662</v>
      </c>
      <c r="I86" t="s">
        <v>663</v>
      </c>
      <c r="J86"/>
    </row>
    <row r="87" spans="1:10" ht="15.75" thickBot="1" x14ac:dyDescent="0.3">
      <c r="B87" s="95" t="s">
        <v>557</v>
      </c>
      <c r="C87" s="58">
        <v>44830</v>
      </c>
      <c r="D87" s="59">
        <v>350</v>
      </c>
      <c r="E87" t="s">
        <v>536</v>
      </c>
      <c r="F87"/>
      <c r="G87" t="s">
        <v>709</v>
      </c>
      <c r="H87"/>
      <c r="I87" t="s">
        <v>734</v>
      </c>
      <c r="J87"/>
    </row>
    <row r="88" spans="1:10" ht="15.75" thickBot="1" x14ac:dyDescent="0.3">
      <c r="B88" s="95" t="s">
        <v>557</v>
      </c>
      <c r="C88" s="58">
        <v>44872</v>
      </c>
      <c r="D88" s="59">
        <v>350</v>
      </c>
      <c r="E88" t="s">
        <v>536</v>
      </c>
      <c r="F88"/>
      <c r="G88" t="s">
        <v>709</v>
      </c>
      <c r="H88"/>
      <c r="I88" t="s">
        <v>578</v>
      </c>
      <c r="J88"/>
    </row>
    <row r="89" spans="1:10" ht="15.75" thickBot="1" x14ac:dyDescent="0.3">
      <c r="B89" s="95" t="s">
        <v>557</v>
      </c>
      <c r="C89" s="58">
        <v>44952</v>
      </c>
      <c r="D89" s="59">
        <v>350</v>
      </c>
      <c r="E89" t="s">
        <v>536</v>
      </c>
      <c r="F89"/>
      <c r="G89" t="s">
        <v>709</v>
      </c>
      <c r="H89"/>
      <c r="I89" t="s">
        <v>565</v>
      </c>
      <c r="J89"/>
    </row>
    <row r="90" spans="1:10" x14ac:dyDescent="0.25">
      <c r="A90" s="26">
        <f>SUM(D54:D89)</f>
        <v>12600</v>
      </c>
      <c r="D90" s="92"/>
    </row>
    <row r="91" spans="1:10" ht="15.75" thickBot="1" x14ac:dyDescent="0.3">
      <c r="A91" s="71" t="s">
        <v>624</v>
      </c>
      <c r="B91" s="72"/>
      <c r="C91" s="73"/>
      <c r="D91" s="74"/>
      <c r="E91" s="71"/>
      <c r="F91" s="71"/>
      <c r="G91" s="71"/>
      <c r="H91" s="75"/>
      <c r="I91" s="71"/>
    </row>
    <row r="92" spans="1:10" ht="15.75" thickBot="1" x14ac:dyDescent="0.3">
      <c r="B92" s="90"/>
      <c r="C92" s="58"/>
      <c r="D92" s="59"/>
      <c r="E92"/>
      <c r="F92"/>
      <c r="G92"/>
      <c r="H92"/>
      <c r="I92"/>
    </row>
    <row r="93" spans="1:10" x14ac:dyDescent="0.25">
      <c r="A93" s="66">
        <f>SUM(D92:D92)</f>
        <v>0</v>
      </c>
      <c r="B93" s="58"/>
      <c r="C93" s="59"/>
      <c r="D93"/>
      <c r="E93"/>
      <c r="F93"/>
      <c r="G93"/>
      <c r="H93"/>
      <c r="I93"/>
    </row>
    <row r="94" spans="1:10" x14ac:dyDescent="0.25">
      <c r="A94" s="71" t="s">
        <v>496</v>
      </c>
      <c r="B94" s="72"/>
      <c r="C94" s="73"/>
      <c r="D94" s="74"/>
      <c r="E94" s="71"/>
      <c r="F94" s="71"/>
      <c r="G94" s="71"/>
      <c r="H94" s="75"/>
      <c r="I94" s="71"/>
    </row>
    <row r="95" spans="1:10" x14ac:dyDescent="0.25">
      <c r="B95" s="58"/>
      <c r="C95" s="59"/>
      <c r="D95" s="59"/>
      <c r="E95"/>
      <c r="F95" s="62"/>
      <c r="G95" s="62"/>
      <c r="H95"/>
      <c r="I95"/>
    </row>
    <row r="96" spans="1:10" x14ac:dyDescent="0.25">
      <c r="A96" s="66">
        <f>SUM(D95)</f>
        <v>0</v>
      </c>
      <c r="B96" s="58"/>
      <c r="C96" s="59"/>
      <c r="D96"/>
      <c r="E96"/>
      <c r="F96"/>
      <c r="G96"/>
      <c r="H96"/>
      <c r="I96"/>
    </row>
    <row r="97" spans="1:10" x14ac:dyDescent="0.25">
      <c r="A97" s="71" t="s">
        <v>489</v>
      </c>
      <c r="B97" s="71"/>
      <c r="C97" s="71"/>
      <c r="D97" s="71"/>
      <c r="E97" s="71"/>
      <c r="F97" s="71"/>
      <c r="G97" s="71"/>
      <c r="H97" s="71"/>
      <c r="I97" s="71"/>
    </row>
    <row r="98" spans="1:10" x14ac:dyDescent="0.25">
      <c r="B98" s="108"/>
      <c r="C98" s="58"/>
      <c r="D98" s="59"/>
      <c r="E98"/>
      <c r="F98"/>
      <c r="G98"/>
      <c r="H98"/>
      <c r="I98"/>
    </row>
    <row r="99" spans="1:10" s="1" customFormat="1" x14ac:dyDescent="0.25">
      <c r="A99" s="59">
        <f>SUM(D98:D98)</f>
        <v>0</v>
      </c>
    </row>
    <row r="100" spans="1:10" s="71" customFormat="1" ht="15.75" thickBot="1" x14ac:dyDescent="0.3">
      <c r="A100" s="71" t="s">
        <v>255</v>
      </c>
    </row>
    <row r="101" spans="1:10" ht="15.75" thickBot="1" x14ac:dyDescent="0.3">
      <c r="B101" s="90" t="s">
        <v>526</v>
      </c>
      <c r="C101" s="58">
        <v>44692</v>
      </c>
      <c r="D101" s="59">
        <v>453.48</v>
      </c>
      <c r="E101" t="s">
        <v>527</v>
      </c>
      <c r="F101"/>
      <c r="G101" t="s">
        <v>529</v>
      </c>
      <c r="H101" t="s">
        <v>529</v>
      </c>
      <c r="I101" t="s">
        <v>702</v>
      </c>
      <c r="J101"/>
    </row>
    <row r="102" spans="1:10" ht="15.75" thickBot="1" x14ac:dyDescent="0.3">
      <c r="B102" s="90" t="s">
        <v>526</v>
      </c>
      <c r="C102" s="58">
        <v>44792</v>
      </c>
      <c r="D102" s="59">
        <v>1240.8</v>
      </c>
      <c r="E102" t="s">
        <v>527</v>
      </c>
      <c r="F102"/>
      <c r="G102" t="s">
        <v>529</v>
      </c>
      <c r="H102" t="s">
        <v>529</v>
      </c>
      <c r="I102" t="s">
        <v>723</v>
      </c>
      <c r="J102"/>
    </row>
    <row r="103" spans="1:10" ht="15.75" thickBot="1" x14ac:dyDescent="0.3">
      <c r="B103" s="94" t="s">
        <v>539</v>
      </c>
      <c r="C103" s="58">
        <v>44875</v>
      </c>
      <c r="D103" s="59">
        <v>1477</v>
      </c>
      <c r="E103" t="s">
        <v>540</v>
      </c>
      <c r="F103"/>
      <c r="G103" t="s">
        <v>541</v>
      </c>
      <c r="H103" t="s">
        <v>541</v>
      </c>
      <c r="I103" t="s">
        <v>747</v>
      </c>
      <c r="J103"/>
    </row>
    <row r="104" spans="1:10" ht="15.75" thickBot="1" x14ac:dyDescent="0.3">
      <c r="B104" s="90" t="s">
        <v>526</v>
      </c>
      <c r="C104" s="58">
        <v>44880</v>
      </c>
      <c r="D104" s="59">
        <v>273.75</v>
      </c>
      <c r="E104" t="s">
        <v>527</v>
      </c>
      <c r="F104"/>
      <c r="G104" t="s">
        <v>529</v>
      </c>
      <c r="H104" t="s">
        <v>529</v>
      </c>
      <c r="I104" t="s">
        <v>748</v>
      </c>
      <c r="J104"/>
    </row>
    <row r="105" spans="1:10" x14ac:dyDescent="0.25">
      <c r="A105" s="26">
        <f>SUM(D101:D104)</f>
        <v>3445.0299999999997</v>
      </c>
      <c r="D105" s="92"/>
    </row>
    <row r="106" spans="1:10" x14ac:dyDescent="0.25">
      <c r="B106" s="93"/>
      <c r="C106" s="58"/>
      <c r="D106" s="59"/>
      <c r="E106"/>
      <c r="F106"/>
      <c r="G106"/>
      <c r="H106"/>
      <c r="I106"/>
    </row>
    <row r="108" spans="1:10" x14ac:dyDescent="0.25">
      <c r="B108" s="93"/>
      <c r="C108" s="58"/>
      <c r="D108" s="59"/>
      <c r="E108"/>
      <c r="F108"/>
      <c r="G108"/>
      <c r="H108"/>
      <c r="I108"/>
      <c r="J108"/>
    </row>
    <row r="109" spans="1:10" x14ac:dyDescent="0.25">
      <c r="C109" s="58"/>
      <c r="D109" s="59"/>
      <c r="E109"/>
      <c r="F109"/>
      <c r="G109"/>
      <c r="H109"/>
      <c r="I109"/>
      <c r="J109"/>
    </row>
  </sheetData>
  <pageMargins left="0.7" right="0.7" top="0.75" bottom="0.75" header="0.3" footer="0.3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4C19-5F50-487F-A0D3-A04C0D86910D}">
  <sheetPr>
    <tabColor theme="4"/>
  </sheetPr>
  <dimension ref="A2:L41"/>
  <sheetViews>
    <sheetView workbookViewId="0">
      <selection activeCell="D14" sqref="D14"/>
    </sheetView>
  </sheetViews>
  <sheetFormatPr defaultColWidth="11.5703125" defaultRowHeight="15" x14ac:dyDescent="0.2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2" customWidth="1"/>
    <col min="10" max="10" width="11.5703125" style="2"/>
    <col min="11" max="11" width="8.140625" style="2" customWidth="1"/>
    <col min="12" max="12" width="22" style="2" customWidth="1"/>
    <col min="13" max="16384" width="11.5703125" style="1"/>
  </cols>
  <sheetData>
    <row r="2" spans="1:12" ht="15.75" customHeight="1" x14ac:dyDescent="0.2">
      <c r="D2" s="20">
        <v>44720</v>
      </c>
      <c r="F2" s="150" t="s">
        <v>513</v>
      </c>
    </row>
    <row r="3" spans="1:12" ht="20.25" x14ac:dyDescent="0.3">
      <c r="A3" s="15" t="s">
        <v>36</v>
      </c>
      <c r="D3" s="33"/>
      <c r="E3" s="113"/>
      <c r="F3" s="151"/>
    </row>
    <row r="5" spans="1:12" ht="18" x14ac:dyDescent="0.25">
      <c r="A5" s="63" t="s">
        <v>692</v>
      </c>
      <c r="B5" s="64"/>
      <c r="C5" s="64"/>
    </row>
    <row r="6" spans="1:12" ht="15.75" x14ac:dyDescent="0.25">
      <c r="C6" s="61" t="s">
        <v>34</v>
      </c>
      <c r="D6" s="85" t="s">
        <v>34</v>
      </c>
      <c r="E6" s="61" t="s">
        <v>33</v>
      </c>
      <c r="F6" s="85" t="s">
        <v>33</v>
      </c>
      <c r="I6" s="2" t="s">
        <v>513</v>
      </c>
    </row>
    <row r="7" spans="1:12" ht="15.75" x14ac:dyDescent="0.25">
      <c r="C7" s="41">
        <v>43952</v>
      </c>
      <c r="D7" s="86">
        <v>44317</v>
      </c>
      <c r="E7" s="82">
        <v>44317</v>
      </c>
      <c r="F7" s="88">
        <v>44682</v>
      </c>
    </row>
    <row r="8" spans="1:12" ht="18" x14ac:dyDescent="0.25">
      <c r="A8" s="13" t="s">
        <v>32</v>
      </c>
      <c r="C8" s="41">
        <v>44316</v>
      </c>
      <c r="D8" s="86">
        <v>44681</v>
      </c>
      <c r="E8" s="82">
        <v>44681</v>
      </c>
      <c r="F8" s="88">
        <v>45046</v>
      </c>
      <c r="I8" s="12" t="s">
        <v>507</v>
      </c>
    </row>
    <row r="9" spans="1:12" x14ac:dyDescent="0.2">
      <c r="C9" s="38"/>
      <c r="D9" s="87"/>
      <c r="E9" s="61"/>
      <c r="F9" s="87"/>
      <c r="I9" s="109"/>
    </row>
    <row r="10" spans="1:12" ht="15.75" x14ac:dyDescent="0.25">
      <c r="A10" s="6" t="s">
        <v>30</v>
      </c>
      <c r="C10" s="38"/>
      <c r="D10" s="61"/>
      <c r="E10" s="61"/>
      <c r="F10" s="45"/>
    </row>
    <row r="11" spans="1:12" x14ac:dyDescent="0.2">
      <c r="A11" s="9" t="s">
        <v>29</v>
      </c>
      <c r="C11" s="47">
        <v>12200</v>
      </c>
      <c r="D11" s="76">
        <f>'RU21-22'!A77</f>
        <v>11400</v>
      </c>
      <c r="E11" s="83">
        <v>10500</v>
      </c>
      <c r="F11" s="48">
        <v>10500</v>
      </c>
      <c r="L11" s="2" t="s">
        <v>622</v>
      </c>
    </row>
    <row r="12" spans="1:12" x14ac:dyDescent="0.2">
      <c r="A12" s="9" t="s">
        <v>27</v>
      </c>
      <c r="C12" s="47">
        <v>10370</v>
      </c>
      <c r="D12" s="79">
        <f>'RU21-22'!A83</f>
        <v>3420</v>
      </c>
      <c r="E12" s="83">
        <v>0</v>
      </c>
      <c r="F12" s="48">
        <v>7000</v>
      </c>
      <c r="I12" s="111" t="s">
        <v>691</v>
      </c>
      <c r="K12" s="112" t="s">
        <v>690</v>
      </c>
    </row>
    <row r="13" spans="1:12" x14ac:dyDescent="0.2">
      <c r="A13" s="9" t="s">
        <v>25</v>
      </c>
      <c r="C13" s="47">
        <v>0</v>
      </c>
      <c r="D13" s="76">
        <f>'RU21-22'!A86</f>
        <v>0</v>
      </c>
      <c r="E13" s="83">
        <v>10000</v>
      </c>
      <c r="F13" s="48">
        <v>10000</v>
      </c>
      <c r="I13" s="2" t="s">
        <v>693</v>
      </c>
    </row>
    <row r="14" spans="1:12" x14ac:dyDescent="0.2">
      <c r="A14" s="9" t="s">
        <v>24</v>
      </c>
      <c r="C14" s="47">
        <v>0</v>
      </c>
      <c r="D14" s="76">
        <f>'RU21-22'!A100</f>
        <v>7000</v>
      </c>
      <c r="E14" s="83">
        <v>0</v>
      </c>
      <c r="F14" s="48">
        <v>7000</v>
      </c>
      <c r="I14" s="2" t="s">
        <v>687</v>
      </c>
    </row>
    <row r="15" spans="1:12" x14ac:dyDescent="0.2">
      <c r="A15" s="9" t="s">
        <v>22</v>
      </c>
      <c r="C15" s="47">
        <v>2254.77</v>
      </c>
      <c r="D15" s="77">
        <f>'RU21-22'!A106</f>
        <v>1250.5</v>
      </c>
      <c r="E15" s="83">
        <v>2000</v>
      </c>
      <c r="F15" s="48">
        <v>2000</v>
      </c>
      <c r="I15" s="2" t="s">
        <v>508</v>
      </c>
      <c r="K15" s="110"/>
    </row>
    <row r="16" spans="1:12" ht="15.75" x14ac:dyDescent="0.25">
      <c r="A16" s="6" t="s">
        <v>21</v>
      </c>
      <c r="C16" s="47">
        <v>24824.77</v>
      </c>
      <c r="D16" s="78">
        <f>SUM(D11:D15)</f>
        <v>23070.5</v>
      </c>
      <c r="E16" s="83">
        <v>22500</v>
      </c>
      <c r="F16" s="49">
        <f>SUM(F11:F15)</f>
        <v>36500</v>
      </c>
    </row>
    <row r="17" spans="1:12" x14ac:dyDescent="0.2">
      <c r="C17" s="47"/>
      <c r="D17" s="79"/>
      <c r="E17" s="83"/>
      <c r="F17" s="48"/>
      <c r="I17" s="2" t="s">
        <v>694</v>
      </c>
    </row>
    <row r="18" spans="1:12" x14ac:dyDescent="0.2">
      <c r="C18" s="47"/>
      <c r="D18" s="79"/>
      <c r="E18" s="83"/>
      <c r="F18" s="48"/>
      <c r="L18" s="110" t="s">
        <v>695</v>
      </c>
    </row>
    <row r="19" spans="1:12" ht="15.75" x14ac:dyDescent="0.25">
      <c r="A19" s="6" t="s">
        <v>20</v>
      </c>
      <c r="C19" s="47"/>
      <c r="D19" s="79"/>
      <c r="E19" s="83"/>
      <c r="F19" s="48"/>
    </row>
    <row r="20" spans="1:12" x14ac:dyDescent="0.2">
      <c r="A20" s="9" t="s">
        <v>19</v>
      </c>
      <c r="C20" s="47">
        <v>-8092.95</v>
      </c>
      <c r="D20" s="79">
        <f>'RU21-22'!A7+'RU21-22'!A10+'RU21-22'!A14+'RU21-22'!A18</f>
        <v>-8353</v>
      </c>
      <c r="E20" s="83">
        <v>-7000</v>
      </c>
      <c r="F20" s="48">
        <v>-10000</v>
      </c>
      <c r="I20" s="2" t="s">
        <v>689</v>
      </c>
    </row>
    <row r="21" spans="1:12" x14ac:dyDescent="0.2">
      <c r="A21" s="9" t="s">
        <v>16</v>
      </c>
      <c r="C21" s="47">
        <v>-1830</v>
      </c>
      <c r="D21" s="79">
        <f>'RU21-22'!A24</f>
        <v>-8205.24</v>
      </c>
      <c r="E21" s="83">
        <v>-7000</v>
      </c>
      <c r="F21" s="48">
        <v>-7000</v>
      </c>
      <c r="I21" s="2" t="s">
        <v>686</v>
      </c>
    </row>
    <row r="22" spans="1:12" x14ac:dyDescent="0.2">
      <c r="A22" s="9" t="s">
        <v>14</v>
      </c>
      <c r="C22" s="47">
        <v>-1656</v>
      </c>
      <c r="D22" s="79">
        <f>'RU21-22'!A36</f>
        <v>-1643.1000000000001</v>
      </c>
      <c r="E22" s="83">
        <v>-1000</v>
      </c>
      <c r="F22" s="48">
        <v>-2000</v>
      </c>
      <c r="I22" s="2" t="s">
        <v>688</v>
      </c>
    </row>
    <row r="23" spans="1:12" x14ac:dyDescent="0.2">
      <c r="A23" s="9" t="s">
        <v>11</v>
      </c>
      <c r="C23" s="47">
        <v>0</v>
      </c>
      <c r="D23" s="79">
        <v>0</v>
      </c>
      <c r="E23" s="83">
        <v>0</v>
      </c>
      <c r="F23" s="48">
        <v>0</v>
      </c>
    </row>
    <row r="24" spans="1:12" x14ac:dyDescent="0.2">
      <c r="A24" s="9" t="s">
        <v>10</v>
      </c>
      <c r="C24" s="47">
        <v>0</v>
      </c>
      <c r="D24" s="79">
        <v>0</v>
      </c>
      <c r="E24" s="83">
        <v>0</v>
      </c>
      <c r="F24" s="48">
        <v>0</v>
      </c>
    </row>
    <row r="25" spans="1:12" x14ac:dyDescent="0.2">
      <c r="A25" s="9" t="s">
        <v>9</v>
      </c>
      <c r="C25" s="47">
        <v>0</v>
      </c>
      <c r="D25" s="79">
        <v>0</v>
      </c>
      <c r="E25" s="83">
        <v>0</v>
      </c>
      <c r="F25" s="48">
        <v>0</v>
      </c>
    </row>
    <row r="26" spans="1:12" x14ac:dyDescent="0.2">
      <c r="A26" s="9" t="s">
        <v>8</v>
      </c>
      <c r="C26" s="47">
        <v>0</v>
      </c>
      <c r="D26" s="79">
        <v>0</v>
      </c>
      <c r="E26" s="83">
        <v>-1000</v>
      </c>
      <c r="F26" s="48">
        <v>-1000</v>
      </c>
      <c r="I26" s="2" t="s">
        <v>621</v>
      </c>
    </row>
    <row r="27" spans="1:12" ht="15.75" x14ac:dyDescent="0.25">
      <c r="A27" s="6" t="s">
        <v>6</v>
      </c>
      <c r="C27" s="47">
        <v>-11578.95</v>
      </c>
      <c r="D27" s="80">
        <f>SUM(D20:D26)</f>
        <v>-18201.339999999997</v>
      </c>
      <c r="E27" s="83">
        <v>-16000</v>
      </c>
      <c r="F27" s="49">
        <f>SUM(F20:F26)</f>
        <v>-20000</v>
      </c>
    </row>
    <row r="28" spans="1:12" x14ac:dyDescent="0.2">
      <c r="C28" s="47"/>
      <c r="D28" s="79"/>
      <c r="E28" s="83"/>
      <c r="F28" s="48"/>
    </row>
    <row r="29" spans="1:12" ht="15.75" x14ac:dyDescent="0.25">
      <c r="A29" s="6" t="s">
        <v>5</v>
      </c>
      <c r="C29" s="47">
        <v>13245.82</v>
      </c>
      <c r="D29" s="80">
        <f>SUM(D16+D27)</f>
        <v>4869.1600000000035</v>
      </c>
      <c r="E29" s="83">
        <v>6500</v>
      </c>
      <c r="F29" s="80">
        <f>SUM(F16+F27)</f>
        <v>16500</v>
      </c>
    </row>
    <row r="30" spans="1:12" x14ac:dyDescent="0.2">
      <c r="C30" s="47"/>
      <c r="D30" s="79"/>
      <c r="E30" s="83"/>
      <c r="F30" s="48"/>
    </row>
    <row r="31" spans="1:12" x14ac:dyDescent="0.2">
      <c r="A31" s="9" t="s">
        <v>4</v>
      </c>
      <c r="C31" s="47">
        <v>0</v>
      </c>
      <c r="D31" s="79">
        <v>0</v>
      </c>
      <c r="E31" s="83">
        <v>0</v>
      </c>
      <c r="F31" s="50">
        <v>0</v>
      </c>
    </row>
    <row r="32" spans="1:12" x14ac:dyDescent="0.2">
      <c r="A32" s="9" t="s">
        <v>3</v>
      </c>
      <c r="C32" s="47">
        <v>0</v>
      </c>
      <c r="D32" s="79">
        <v>0</v>
      </c>
      <c r="E32" s="83">
        <v>0</v>
      </c>
      <c r="F32" s="50">
        <v>0</v>
      </c>
    </row>
    <row r="33" spans="1:6" x14ac:dyDescent="0.2">
      <c r="C33" s="47"/>
      <c r="D33" s="79"/>
      <c r="E33" s="83"/>
      <c r="F33" s="50"/>
    </row>
    <row r="34" spans="1:6" ht="15.75" x14ac:dyDescent="0.25">
      <c r="A34" s="6" t="s">
        <v>2</v>
      </c>
      <c r="C34" s="47">
        <v>13245.82</v>
      </c>
      <c r="D34" s="80">
        <f>SUM(D29+D31+D32)</f>
        <v>4869.1600000000035</v>
      </c>
      <c r="E34" s="83">
        <v>6500</v>
      </c>
      <c r="F34" s="80">
        <f>SUM(F29+F31+F32)</f>
        <v>16500</v>
      </c>
    </row>
    <row r="35" spans="1:6" x14ac:dyDescent="0.2">
      <c r="C35" s="47"/>
      <c r="D35" s="79"/>
      <c r="E35" s="83"/>
      <c r="F35" s="48"/>
    </row>
    <row r="36" spans="1:6" x14ac:dyDescent="0.2">
      <c r="A36" s="9" t="s">
        <v>1</v>
      </c>
      <c r="C36" s="47">
        <v>0</v>
      </c>
      <c r="D36" s="81">
        <f>'[1]Åbokslut17-18'!E36</f>
        <v>0</v>
      </c>
      <c r="E36" s="83">
        <v>0</v>
      </c>
      <c r="F36" s="50">
        <v>0</v>
      </c>
    </row>
    <row r="37" spans="1:6" x14ac:dyDescent="0.2">
      <c r="C37" s="5"/>
      <c r="D37" s="7"/>
      <c r="E37" s="84"/>
      <c r="F37" s="7"/>
    </row>
    <row r="38" spans="1:6" x14ac:dyDescent="0.2">
      <c r="C38" s="5"/>
      <c r="D38" s="7"/>
      <c r="E38" s="84"/>
      <c r="F38" s="7"/>
    </row>
    <row r="39" spans="1:6" ht="15.75" x14ac:dyDescent="0.25">
      <c r="A39" s="6" t="s">
        <v>0</v>
      </c>
      <c r="C39" s="47">
        <v>13245.82</v>
      </c>
      <c r="D39" s="80">
        <f>SUM(D34-D36)</f>
        <v>4869.1600000000035</v>
      </c>
      <c r="E39" s="83">
        <v>6500</v>
      </c>
      <c r="F39" s="80">
        <f>SUM(F34-F36)</f>
        <v>16500</v>
      </c>
    </row>
    <row r="41" spans="1:6" ht="12.75" x14ac:dyDescent="0.2">
      <c r="D41" s="1"/>
      <c r="F41" s="17"/>
    </row>
  </sheetData>
  <mergeCells count="1">
    <mergeCell ref="F2:F3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D41A8-DDED-4E84-98A1-859B0D608304}">
  <sheetPr>
    <tabColor theme="4"/>
  </sheetPr>
  <dimension ref="A1:H51"/>
  <sheetViews>
    <sheetView workbookViewId="0">
      <selection activeCell="E11" sqref="E11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8" s="17" customFormat="1" ht="18" x14ac:dyDescent="0.25">
      <c r="A1" s="25"/>
      <c r="E1" s="18">
        <v>44681</v>
      </c>
      <c r="F1" s="20"/>
      <c r="G1" s="24">
        <v>44316</v>
      </c>
    </row>
    <row r="2" spans="1:8" x14ac:dyDescent="0.2">
      <c r="G2" s="23"/>
    </row>
    <row r="3" spans="1:8" ht="15.75" x14ac:dyDescent="0.25">
      <c r="A3" s="19" t="s">
        <v>62</v>
      </c>
      <c r="G3" s="23"/>
    </row>
    <row r="4" spans="1:8" ht="15" x14ac:dyDescent="0.2">
      <c r="A4" s="3" t="s">
        <v>61</v>
      </c>
      <c r="E4" s="31">
        <v>0</v>
      </c>
      <c r="G4" s="31">
        <v>0</v>
      </c>
    </row>
    <row r="5" spans="1:8" ht="15" x14ac:dyDescent="0.2">
      <c r="A5" s="3" t="s">
        <v>473</v>
      </c>
      <c r="B5" s="23"/>
      <c r="C5" s="23"/>
      <c r="D5" s="23"/>
      <c r="E5" s="53">
        <v>0</v>
      </c>
      <c r="F5" s="23"/>
      <c r="G5" s="31">
        <v>0</v>
      </c>
    </row>
    <row r="6" spans="1:8" ht="15" x14ac:dyDescent="0.2">
      <c r="A6" s="3" t="s">
        <v>60</v>
      </c>
      <c r="E6" s="31">
        <v>0</v>
      </c>
      <c r="G6" s="31">
        <v>0</v>
      </c>
    </row>
    <row r="7" spans="1:8" ht="15" x14ac:dyDescent="0.2">
      <c r="A7" s="3" t="s">
        <v>59</v>
      </c>
      <c r="E7" s="31">
        <v>0</v>
      </c>
      <c r="G7" s="31">
        <v>0</v>
      </c>
    </row>
    <row r="8" spans="1:8" ht="15" x14ac:dyDescent="0.2">
      <c r="A8" s="3" t="s">
        <v>58</v>
      </c>
      <c r="E8" s="53">
        <v>0</v>
      </c>
      <c r="G8" s="31">
        <v>0</v>
      </c>
    </row>
    <row r="9" spans="1:8" ht="15" x14ac:dyDescent="0.2">
      <c r="A9" s="3" t="s">
        <v>57</v>
      </c>
      <c r="E9" s="53">
        <v>0</v>
      </c>
      <c r="G9" s="31">
        <v>0</v>
      </c>
    </row>
    <row r="10" spans="1:8" ht="15" x14ac:dyDescent="0.2">
      <c r="A10" s="3" t="s">
        <v>55</v>
      </c>
      <c r="E10" s="31">
        <v>0</v>
      </c>
      <c r="G10" s="31">
        <v>0</v>
      </c>
    </row>
    <row r="11" spans="1:8" ht="15" x14ac:dyDescent="0.2">
      <c r="A11" s="3" t="s">
        <v>54</v>
      </c>
      <c r="C11" s="20">
        <v>44683</v>
      </c>
      <c r="E11" s="31">
        <v>18783.63</v>
      </c>
      <c r="G11" s="31">
        <v>13918.47</v>
      </c>
    </row>
    <row r="12" spans="1:8" ht="15.75" x14ac:dyDescent="0.25">
      <c r="A12" s="19" t="s">
        <v>52</v>
      </c>
      <c r="E12" s="54">
        <f>SUM(E4:E11)</f>
        <v>18783.63</v>
      </c>
      <c r="G12" s="31">
        <v>13918.47</v>
      </c>
    </row>
    <row r="13" spans="1:8" x14ac:dyDescent="0.2">
      <c r="E13" s="31"/>
      <c r="G13" s="31"/>
    </row>
    <row r="14" spans="1:8" x14ac:dyDescent="0.2">
      <c r="E14" s="31"/>
      <c r="G14" s="31"/>
    </row>
    <row r="15" spans="1:8" ht="15.75" x14ac:dyDescent="0.25">
      <c r="A15" s="19" t="s">
        <v>51</v>
      </c>
      <c r="E15" s="31"/>
      <c r="G15" s="31"/>
      <c r="H15" s="21"/>
    </row>
    <row r="16" spans="1:8" ht="15" x14ac:dyDescent="0.2">
      <c r="A16" s="3" t="s">
        <v>50</v>
      </c>
      <c r="E16" s="31">
        <v>0</v>
      </c>
      <c r="G16" s="31">
        <v>0</v>
      </c>
    </row>
    <row r="17" spans="1:7" ht="15" x14ac:dyDescent="0.2">
      <c r="A17" s="3" t="s">
        <v>0</v>
      </c>
      <c r="E17" s="31">
        <f>'ÅBS21-22'!D39</f>
        <v>4869.1600000000035</v>
      </c>
      <c r="G17" s="31">
        <v>13245.82</v>
      </c>
    </row>
    <row r="18" spans="1:7" ht="15.75" x14ac:dyDescent="0.25">
      <c r="A18" s="19" t="s">
        <v>49</v>
      </c>
      <c r="C18" s="20"/>
      <c r="E18" s="54">
        <f>SUM(E16:E17)</f>
        <v>4869.1600000000035</v>
      </c>
      <c r="G18" s="31">
        <v>13245.82</v>
      </c>
    </row>
    <row r="19" spans="1:7" x14ac:dyDescent="0.2">
      <c r="E19" s="31"/>
      <c r="G19" s="31"/>
    </row>
    <row r="20" spans="1:7" ht="15.75" x14ac:dyDescent="0.25">
      <c r="A20" s="19" t="s">
        <v>48</v>
      </c>
      <c r="E20" s="31">
        <v>0</v>
      </c>
      <c r="G20" s="31">
        <v>0</v>
      </c>
    </row>
    <row r="21" spans="1:7" x14ac:dyDescent="0.2">
      <c r="E21" s="31"/>
      <c r="G21" s="31"/>
    </row>
    <row r="22" spans="1:7" ht="15.75" x14ac:dyDescent="0.25">
      <c r="A22" s="19" t="s">
        <v>47</v>
      </c>
      <c r="E22" s="31"/>
      <c r="G22" s="31"/>
    </row>
    <row r="23" spans="1:7" ht="15" x14ac:dyDescent="0.2">
      <c r="A23" s="3" t="s">
        <v>46</v>
      </c>
      <c r="E23" s="31">
        <v>0</v>
      </c>
      <c r="G23" s="31">
        <v>0</v>
      </c>
    </row>
    <row r="24" spans="1:7" ht="15" x14ac:dyDescent="0.2">
      <c r="A24" s="3" t="s">
        <v>45</v>
      </c>
      <c r="E24" s="31">
        <v>0</v>
      </c>
      <c r="G24" s="31">
        <v>0</v>
      </c>
    </row>
    <row r="25" spans="1:7" ht="15" x14ac:dyDescent="0.2">
      <c r="A25" s="3" t="s">
        <v>44</v>
      </c>
      <c r="E25" s="31">
        <v>0</v>
      </c>
      <c r="G25" s="31">
        <v>0</v>
      </c>
    </row>
    <row r="26" spans="1:7" ht="15" x14ac:dyDescent="0.2">
      <c r="A26" s="3" t="s">
        <v>43</v>
      </c>
      <c r="E26" s="31">
        <v>0</v>
      </c>
      <c r="G26" s="31">
        <v>0</v>
      </c>
    </row>
    <row r="27" spans="1:7" ht="15.75" x14ac:dyDescent="0.25">
      <c r="A27" s="19" t="s">
        <v>42</v>
      </c>
      <c r="E27" s="54">
        <f>SUM(E23:E26)</f>
        <v>0</v>
      </c>
      <c r="G27" s="31">
        <v>0</v>
      </c>
    </row>
    <row r="28" spans="1:7" x14ac:dyDescent="0.2">
      <c r="E28" s="31"/>
      <c r="G28" s="31"/>
    </row>
    <row r="29" spans="1:7" ht="15.75" x14ac:dyDescent="0.25">
      <c r="A29" s="19" t="s">
        <v>41</v>
      </c>
      <c r="E29" s="54">
        <f>SUM(E18+E20+E27)</f>
        <v>4869.1600000000035</v>
      </c>
      <c r="G29" s="31">
        <v>13245.82</v>
      </c>
    </row>
    <row r="32" spans="1:7" ht="15" x14ac:dyDescent="0.2">
      <c r="A32" s="18">
        <v>44724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628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7C4A-4BB6-44A6-8673-FE5F9F0AAB6F}">
  <sheetPr>
    <tabColor theme="4"/>
  </sheetPr>
  <dimension ref="A1:K81"/>
  <sheetViews>
    <sheetView workbookViewId="0">
      <selection activeCell="I63" sqref="I63"/>
    </sheetView>
  </sheetViews>
  <sheetFormatPr defaultRowHeight="15" x14ac:dyDescent="0.25"/>
  <cols>
    <col min="1" max="1" width="18" customWidth="1"/>
    <col min="2" max="2" width="10.140625" style="89" customWidth="1"/>
    <col min="3" max="3" width="9" style="89" customWidth="1"/>
    <col min="4" max="4" width="9.85546875" style="89" customWidth="1"/>
    <col min="5" max="5" width="15.7109375" style="89" customWidth="1"/>
    <col min="6" max="6" width="15.140625" style="89" customWidth="1"/>
    <col min="7" max="7" width="16.42578125" style="89" customWidth="1"/>
    <col min="8" max="8" width="20.5703125" style="89" customWidth="1"/>
    <col min="9" max="9" width="18.42578125" style="89" customWidth="1"/>
    <col min="10" max="10" width="7.28515625" style="89" customWidth="1"/>
    <col min="11" max="11" width="4" style="89" customWidth="1"/>
    <col min="12" max="12" width="17.85546875" customWidth="1"/>
  </cols>
  <sheetData>
    <row r="1" spans="1:11" x14ac:dyDescent="0.25">
      <c r="A1" s="114" t="s">
        <v>685</v>
      </c>
      <c r="B1" s="114" t="s">
        <v>517</v>
      </c>
      <c r="C1" s="114" t="s">
        <v>518</v>
      </c>
      <c r="D1" s="114" t="s">
        <v>519</v>
      </c>
      <c r="E1" s="114" t="s">
        <v>520</v>
      </c>
      <c r="F1" s="114" t="s">
        <v>521</v>
      </c>
      <c r="G1" s="114" t="s">
        <v>522</v>
      </c>
      <c r="H1" s="114" t="s">
        <v>523</v>
      </c>
      <c r="I1" s="114" t="s">
        <v>233</v>
      </c>
      <c r="J1"/>
      <c r="K1"/>
    </row>
    <row r="2" spans="1:11" x14ac:dyDescent="0.25">
      <c r="A2" s="93" t="s">
        <v>678</v>
      </c>
      <c r="B2" s="58">
        <v>44677</v>
      </c>
      <c r="C2" s="59">
        <v>-600</v>
      </c>
      <c r="D2" t="s">
        <v>528</v>
      </c>
      <c r="E2" t="s">
        <v>630</v>
      </c>
      <c r="F2" t="s">
        <v>631</v>
      </c>
      <c r="G2" t="s">
        <v>632</v>
      </c>
      <c r="H2" t="s">
        <v>633</v>
      </c>
      <c r="I2" t="s">
        <v>634</v>
      </c>
      <c r="J2"/>
      <c r="K2"/>
    </row>
    <row r="3" spans="1:11" x14ac:dyDescent="0.25">
      <c r="A3" s="93" t="s">
        <v>678</v>
      </c>
      <c r="B3" s="58">
        <v>44677</v>
      </c>
      <c r="C3" s="59">
        <v>-600</v>
      </c>
      <c r="D3" t="s">
        <v>528</v>
      </c>
      <c r="E3" t="s">
        <v>630</v>
      </c>
      <c r="F3" t="s">
        <v>631</v>
      </c>
      <c r="G3" t="s">
        <v>632</v>
      </c>
      <c r="H3" t="s">
        <v>635</v>
      </c>
      <c r="I3" t="s">
        <v>636</v>
      </c>
      <c r="J3"/>
      <c r="K3"/>
    </row>
    <row r="4" spans="1:11" x14ac:dyDescent="0.25">
      <c r="A4" s="93" t="s">
        <v>678</v>
      </c>
      <c r="B4" s="58">
        <v>44677</v>
      </c>
      <c r="C4" s="59">
        <v>-600</v>
      </c>
      <c r="D4" t="s">
        <v>528</v>
      </c>
      <c r="E4" t="s">
        <v>630</v>
      </c>
      <c r="F4" t="s">
        <v>631</v>
      </c>
      <c r="G4" t="s">
        <v>632</v>
      </c>
      <c r="H4" t="s">
        <v>637</v>
      </c>
      <c r="I4" t="s">
        <v>638</v>
      </c>
      <c r="J4"/>
      <c r="K4"/>
    </row>
    <row r="5" spans="1:11" x14ac:dyDescent="0.25">
      <c r="A5" s="108" t="s">
        <v>684</v>
      </c>
      <c r="B5" s="58">
        <v>44677</v>
      </c>
      <c r="C5" s="59">
        <v>500</v>
      </c>
      <c r="D5"/>
      <c r="E5" t="s">
        <v>528</v>
      </c>
      <c r="F5" t="s">
        <v>536</v>
      </c>
      <c r="G5" t="s">
        <v>536</v>
      </c>
      <c r="H5" t="s">
        <v>537</v>
      </c>
      <c r="I5"/>
      <c r="J5"/>
      <c r="K5"/>
    </row>
    <row r="6" spans="1:11" x14ac:dyDescent="0.25">
      <c r="A6" s="108" t="s">
        <v>684</v>
      </c>
      <c r="B6" s="58">
        <v>44656</v>
      </c>
      <c r="C6" s="59">
        <v>500</v>
      </c>
      <c r="D6"/>
      <c r="E6" t="s">
        <v>528</v>
      </c>
      <c r="F6" t="s">
        <v>536</v>
      </c>
      <c r="G6" t="s">
        <v>536</v>
      </c>
      <c r="H6" t="s">
        <v>580</v>
      </c>
      <c r="I6"/>
      <c r="J6"/>
      <c r="K6"/>
    </row>
    <row r="7" spans="1:11" x14ac:dyDescent="0.25">
      <c r="A7" s="93" t="s">
        <v>534</v>
      </c>
      <c r="B7" s="58">
        <v>44652</v>
      </c>
      <c r="C7" s="59">
        <v>-10</v>
      </c>
      <c r="D7" t="s">
        <v>528</v>
      </c>
      <c r="E7"/>
      <c r="F7" t="s">
        <v>534</v>
      </c>
      <c r="G7" t="s">
        <v>534</v>
      </c>
      <c r="H7">
        <v>1232940534</v>
      </c>
      <c r="I7"/>
      <c r="J7"/>
      <c r="K7"/>
    </row>
    <row r="8" spans="1:11" x14ac:dyDescent="0.25">
      <c r="A8" s="108" t="s">
        <v>684</v>
      </c>
      <c r="B8" s="58">
        <v>44651</v>
      </c>
      <c r="C8" s="59">
        <v>500</v>
      </c>
      <c r="D8"/>
      <c r="E8" t="s">
        <v>528</v>
      </c>
      <c r="F8" t="s">
        <v>536</v>
      </c>
      <c r="G8" t="s">
        <v>536</v>
      </c>
      <c r="H8" t="s">
        <v>611</v>
      </c>
      <c r="I8"/>
      <c r="J8"/>
      <c r="K8"/>
    </row>
    <row r="9" spans="1:11" x14ac:dyDescent="0.25">
      <c r="A9" s="108" t="s">
        <v>684</v>
      </c>
      <c r="B9" s="58">
        <v>44643</v>
      </c>
      <c r="C9" s="59">
        <v>500</v>
      </c>
      <c r="D9"/>
      <c r="E9" t="s">
        <v>528</v>
      </c>
      <c r="F9" t="s">
        <v>536</v>
      </c>
      <c r="G9" t="s">
        <v>536</v>
      </c>
      <c r="H9" t="s">
        <v>639</v>
      </c>
      <c r="I9"/>
      <c r="J9"/>
      <c r="K9"/>
    </row>
    <row r="10" spans="1:11" x14ac:dyDescent="0.25">
      <c r="A10" s="108" t="s">
        <v>684</v>
      </c>
      <c r="B10" s="58">
        <v>44643</v>
      </c>
      <c r="C10" s="59">
        <v>500</v>
      </c>
      <c r="D10"/>
      <c r="E10" t="s">
        <v>528</v>
      </c>
      <c r="F10" t="s">
        <v>536</v>
      </c>
      <c r="G10" t="s">
        <v>536</v>
      </c>
      <c r="H10" t="s">
        <v>640</v>
      </c>
      <c r="I10"/>
      <c r="J10"/>
      <c r="K10"/>
    </row>
    <row r="11" spans="1:11" x14ac:dyDescent="0.25">
      <c r="A11" s="108" t="s">
        <v>684</v>
      </c>
      <c r="B11" s="58">
        <v>44643</v>
      </c>
      <c r="C11" s="59">
        <v>1000</v>
      </c>
      <c r="D11"/>
      <c r="E11" t="s">
        <v>528</v>
      </c>
      <c r="F11" t="s">
        <v>536</v>
      </c>
      <c r="G11" t="s">
        <v>536</v>
      </c>
      <c r="H11" t="s">
        <v>577</v>
      </c>
      <c r="I11"/>
      <c r="J11"/>
      <c r="K11"/>
    </row>
    <row r="12" spans="1:11" x14ac:dyDescent="0.25">
      <c r="A12" s="108" t="s">
        <v>684</v>
      </c>
      <c r="B12" s="58">
        <v>44643</v>
      </c>
      <c r="C12" s="59">
        <v>1000</v>
      </c>
      <c r="D12"/>
      <c r="E12" t="s">
        <v>528</v>
      </c>
      <c r="F12" t="s">
        <v>536</v>
      </c>
      <c r="G12" t="s">
        <v>536</v>
      </c>
      <c r="H12" t="s">
        <v>558</v>
      </c>
      <c r="I12"/>
      <c r="J12"/>
      <c r="K12"/>
    </row>
    <row r="13" spans="1:11" x14ac:dyDescent="0.25">
      <c r="A13" s="93" t="s">
        <v>534</v>
      </c>
      <c r="B13" s="58">
        <v>44621</v>
      </c>
      <c r="C13" s="59">
        <v>-10</v>
      </c>
      <c r="D13" t="s">
        <v>528</v>
      </c>
      <c r="E13"/>
      <c r="F13" t="s">
        <v>534</v>
      </c>
      <c r="G13" t="s">
        <v>534</v>
      </c>
      <c r="H13">
        <v>1232940534</v>
      </c>
      <c r="I13"/>
      <c r="J13"/>
      <c r="K13"/>
    </row>
    <row r="14" spans="1:11" x14ac:dyDescent="0.25">
      <c r="A14" s="108" t="s">
        <v>684</v>
      </c>
      <c r="B14" s="58">
        <v>44617</v>
      </c>
      <c r="C14" s="59">
        <v>500</v>
      </c>
      <c r="D14"/>
      <c r="E14" t="s">
        <v>528</v>
      </c>
      <c r="F14" t="s">
        <v>536</v>
      </c>
      <c r="G14" t="s">
        <v>536</v>
      </c>
      <c r="H14" t="s">
        <v>641</v>
      </c>
      <c r="I14"/>
      <c r="J14"/>
      <c r="K14"/>
    </row>
    <row r="15" spans="1:11" x14ac:dyDescent="0.25">
      <c r="A15" s="108" t="s">
        <v>684</v>
      </c>
      <c r="B15" s="58">
        <v>44616</v>
      </c>
      <c r="C15" s="59">
        <v>500</v>
      </c>
      <c r="D15"/>
      <c r="E15" t="s">
        <v>528</v>
      </c>
      <c r="F15" t="s">
        <v>536</v>
      </c>
      <c r="G15" t="s">
        <v>536</v>
      </c>
      <c r="H15" t="s">
        <v>609</v>
      </c>
      <c r="I15"/>
      <c r="J15"/>
      <c r="K15"/>
    </row>
    <row r="16" spans="1:11" x14ac:dyDescent="0.25">
      <c r="A16" s="93" t="s">
        <v>679</v>
      </c>
      <c r="B16" s="58">
        <v>44606</v>
      </c>
      <c r="C16" s="59">
        <v>-1763</v>
      </c>
      <c r="D16" t="s">
        <v>528</v>
      </c>
      <c r="E16" t="s">
        <v>642</v>
      </c>
      <c r="F16" t="s">
        <v>643</v>
      </c>
      <c r="G16" t="s">
        <v>644</v>
      </c>
      <c r="H16" t="s">
        <v>645</v>
      </c>
      <c r="I16" t="s">
        <v>646</v>
      </c>
      <c r="J16"/>
      <c r="K16"/>
    </row>
    <row r="17" spans="1:11" x14ac:dyDescent="0.25">
      <c r="A17" s="108" t="s">
        <v>684</v>
      </c>
      <c r="B17" s="58">
        <v>44606</v>
      </c>
      <c r="C17" s="59">
        <v>500</v>
      </c>
      <c r="D17"/>
      <c r="E17" t="s">
        <v>528</v>
      </c>
      <c r="F17" t="s">
        <v>536</v>
      </c>
      <c r="G17" t="s">
        <v>536</v>
      </c>
      <c r="H17" t="s">
        <v>647</v>
      </c>
      <c r="I17"/>
      <c r="J17"/>
      <c r="K17"/>
    </row>
    <row r="18" spans="1:11" x14ac:dyDescent="0.25">
      <c r="A18" s="108" t="s">
        <v>684</v>
      </c>
      <c r="B18" s="58">
        <v>44606</v>
      </c>
      <c r="C18" s="59">
        <v>500</v>
      </c>
      <c r="D18"/>
      <c r="E18" t="s">
        <v>528</v>
      </c>
      <c r="F18" t="s">
        <v>536</v>
      </c>
      <c r="G18" t="s">
        <v>536</v>
      </c>
      <c r="H18" t="s">
        <v>608</v>
      </c>
      <c r="I18"/>
      <c r="J18"/>
      <c r="K18"/>
    </row>
    <row r="19" spans="1:11" x14ac:dyDescent="0.25">
      <c r="A19" s="108" t="s">
        <v>684</v>
      </c>
      <c r="B19" s="58">
        <v>44606</v>
      </c>
      <c r="C19" s="59">
        <v>500</v>
      </c>
      <c r="D19"/>
      <c r="E19" t="s">
        <v>528</v>
      </c>
      <c r="F19" t="s">
        <v>536</v>
      </c>
      <c r="G19" t="s">
        <v>536</v>
      </c>
      <c r="H19" t="s">
        <v>582</v>
      </c>
      <c r="I19"/>
      <c r="J19"/>
      <c r="K19"/>
    </row>
    <row r="20" spans="1:11" x14ac:dyDescent="0.25">
      <c r="A20" s="93" t="s">
        <v>683</v>
      </c>
      <c r="B20" s="58">
        <v>44588</v>
      </c>
      <c r="C20" s="59">
        <v>-3000</v>
      </c>
      <c r="D20" t="s">
        <v>528</v>
      </c>
      <c r="E20" t="s">
        <v>648</v>
      </c>
      <c r="F20" t="s">
        <v>649</v>
      </c>
      <c r="G20" t="s">
        <v>649</v>
      </c>
      <c r="H20" t="s">
        <v>650</v>
      </c>
      <c r="I20" t="s">
        <v>650</v>
      </c>
      <c r="J20"/>
      <c r="K20"/>
    </row>
    <row r="21" spans="1:11" x14ac:dyDescent="0.25">
      <c r="A21" s="93" t="s">
        <v>531</v>
      </c>
      <c r="B21" s="58">
        <v>44566</v>
      </c>
      <c r="C21" s="59">
        <v>-950</v>
      </c>
      <c r="D21" t="s">
        <v>528</v>
      </c>
      <c r="E21"/>
      <c r="F21" t="s">
        <v>532</v>
      </c>
      <c r="G21" t="s">
        <v>532</v>
      </c>
      <c r="H21"/>
      <c r="I21"/>
      <c r="J21"/>
      <c r="K21"/>
    </row>
    <row r="22" spans="1:11" x14ac:dyDescent="0.25">
      <c r="A22" s="93" t="s">
        <v>533</v>
      </c>
      <c r="B22" s="58">
        <v>44564</v>
      </c>
      <c r="C22" s="59">
        <v>-600</v>
      </c>
      <c r="D22" t="s">
        <v>528</v>
      </c>
      <c r="E22"/>
      <c r="F22" t="s">
        <v>534</v>
      </c>
      <c r="G22" t="s">
        <v>534</v>
      </c>
      <c r="H22">
        <v>519000</v>
      </c>
      <c r="I22"/>
      <c r="J22"/>
      <c r="K22"/>
    </row>
    <row r="23" spans="1:11" x14ac:dyDescent="0.25">
      <c r="A23" s="93" t="s">
        <v>534</v>
      </c>
      <c r="B23" s="58">
        <v>44533</v>
      </c>
      <c r="C23" s="59">
        <v>-3.4</v>
      </c>
      <c r="D23" t="s">
        <v>528</v>
      </c>
      <c r="E23"/>
      <c r="F23" t="s">
        <v>532</v>
      </c>
      <c r="G23" t="s">
        <v>532</v>
      </c>
      <c r="H23"/>
      <c r="I23"/>
      <c r="J23"/>
      <c r="K23"/>
    </row>
    <row r="24" spans="1:11" x14ac:dyDescent="0.25">
      <c r="A24" s="93" t="s">
        <v>534</v>
      </c>
      <c r="B24" s="58">
        <v>44531</v>
      </c>
      <c r="C24" s="59">
        <v>-2</v>
      </c>
      <c r="D24" t="s">
        <v>528</v>
      </c>
      <c r="E24"/>
      <c r="F24" t="s">
        <v>534</v>
      </c>
      <c r="G24" t="s">
        <v>534</v>
      </c>
      <c r="H24">
        <v>1232940534</v>
      </c>
      <c r="I24"/>
      <c r="J24"/>
      <c r="K24"/>
    </row>
    <row r="25" spans="1:11" x14ac:dyDescent="0.25">
      <c r="A25" s="93" t="s">
        <v>682</v>
      </c>
      <c r="B25" s="58">
        <v>44522</v>
      </c>
      <c r="C25" s="59">
        <v>-545</v>
      </c>
      <c r="D25" t="s">
        <v>528</v>
      </c>
      <c r="E25" t="s">
        <v>651</v>
      </c>
      <c r="F25" t="s">
        <v>652</v>
      </c>
      <c r="G25" t="s">
        <v>652</v>
      </c>
      <c r="H25" s="107">
        <v>804641000000</v>
      </c>
      <c r="I25" t="s">
        <v>653</v>
      </c>
      <c r="J25"/>
      <c r="K25"/>
    </row>
    <row r="26" spans="1:11" x14ac:dyDescent="0.25">
      <c r="A26" s="93" t="s">
        <v>682</v>
      </c>
      <c r="B26" s="58">
        <v>44522</v>
      </c>
      <c r="C26" s="59">
        <v>-536</v>
      </c>
      <c r="D26" t="s">
        <v>528</v>
      </c>
      <c r="E26" t="s">
        <v>651</v>
      </c>
      <c r="F26" t="s">
        <v>652</v>
      </c>
      <c r="G26" t="s">
        <v>652</v>
      </c>
      <c r="H26" s="107">
        <v>804596000000</v>
      </c>
      <c r="I26" t="s">
        <v>653</v>
      </c>
      <c r="J26"/>
      <c r="K26"/>
    </row>
    <row r="27" spans="1:11" ht="15.75" thickBot="1" x14ac:dyDescent="0.3">
      <c r="A27" s="94" t="s">
        <v>539</v>
      </c>
      <c r="B27" s="58">
        <v>44518</v>
      </c>
      <c r="C27" s="59">
        <v>1186</v>
      </c>
      <c r="D27" t="s">
        <v>540</v>
      </c>
      <c r="E27" t="s">
        <v>528</v>
      </c>
      <c r="F27" t="s">
        <v>541</v>
      </c>
      <c r="G27" t="s">
        <v>541</v>
      </c>
      <c r="H27" t="s">
        <v>654</v>
      </c>
      <c r="I27"/>
      <c r="J27"/>
      <c r="K27"/>
    </row>
    <row r="28" spans="1:11" ht="15.75" thickBot="1" x14ac:dyDescent="0.3">
      <c r="A28" s="90" t="s">
        <v>526</v>
      </c>
      <c r="B28" s="58">
        <v>44517</v>
      </c>
      <c r="C28" s="59">
        <v>11</v>
      </c>
      <c r="D28" t="s">
        <v>527</v>
      </c>
      <c r="E28" t="s">
        <v>528</v>
      </c>
      <c r="F28" t="s">
        <v>529</v>
      </c>
      <c r="G28" t="s">
        <v>529</v>
      </c>
      <c r="H28" t="s">
        <v>655</v>
      </c>
      <c r="I28"/>
      <c r="J28"/>
      <c r="K28"/>
    </row>
    <row r="29" spans="1:11" ht="15.75" thickBot="1" x14ac:dyDescent="0.3">
      <c r="A29" s="90" t="s">
        <v>535</v>
      </c>
      <c r="B29" s="58">
        <v>44508</v>
      </c>
      <c r="C29" s="59">
        <v>440</v>
      </c>
      <c r="D29"/>
      <c r="E29" t="s">
        <v>528</v>
      </c>
      <c r="F29" t="s">
        <v>536</v>
      </c>
      <c r="G29" t="s">
        <v>536</v>
      </c>
      <c r="H29" t="s">
        <v>537</v>
      </c>
      <c r="I29"/>
      <c r="J29"/>
      <c r="K29"/>
    </row>
    <row r="30" spans="1:11" x14ac:dyDescent="0.25">
      <c r="A30" s="93" t="s">
        <v>682</v>
      </c>
      <c r="B30" s="58">
        <v>44503</v>
      </c>
      <c r="C30" s="59">
        <v>-4124.24</v>
      </c>
      <c r="D30" t="s">
        <v>528</v>
      </c>
      <c r="E30" t="s">
        <v>549</v>
      </c>
      <c r="F30" t="s">
        <v>550</v>
      </c>
      <c r="G30" t="s">
        <v>537</v>
      </c>
      <c r="H30" t="s">
        <v>656</v>
      </c>
      <c r="I30" t="s">
        <v>657</v>
      </c>
      <c r="J30"/>
      <c r="K30"/>
    </row>
    <row r="31" spans="1:11" ht="15.75" thickBot="1" x14ac:dyDescent="0.3">
      <c r="A31" s="93" t="s">
        <v>534</v>
      </c>
      <c r="B31" s="58">
        <v>44501</v>
      </c>
      <c r="C31" s="59">
        <v>-2</v>
      </c>
      <c r="D31" t="s">
        <v>528</v>
      </c>
      <c r="E31"/>
      <c r="F31" t="s">
        <v>534</v>
      </c>
      <c r="G31" t="s">
        <v>534</v>
      </c>
      <c r="H31">
        <v>1232940534</v>
      </c>
      <c r="I31"/>
      <c r="J31"/>
      <c r="K31"/>
    </row>
    <row r="32" spans="1:11" ht="15.75" thickBot="1" x14ac:dyDescent="0.3">
      <c r="A32" s="90" t="s">
        <v>535</v>
      </c>
      <c r="B32" s="58">
        <v>44480</v>
      </c>
      <c r="C32" s="59">
        <v>1260</v>
      </c>
      <c r="D32"/>
      <c r="E32" t="s">
        <v>528</v>
      </c>
      <c r="F32" t="s">
        <v>536</v>
      </c>
      <c r="G32" t="s">
        <v>536</v>
      </c>
      <c r="H32" t="s">
        <v>537</v>
      </c>
      <c r="I32"/>
      <c r="J32"/>
      <c r="K32"/>
    </row>
    <row r="33" spans="1:11" ht="15.75" thickBot="1" x14ac:dyDescent="0.3">
      <c r="A33" s="93" t="s">
        <v>534</v>
      </c>
      <c r="B33" s="58">
        <v>44470</v>
      </c>
      <c r="C33" s="59">
        <v>-10</v>
      </c>
      <c r="D33" t="s">
        <v>528</v>
      </c>
      <c r="E33"/>
      <c r="F33" t="s">
        <v>534</v>
      </c>
      <c r="G33" t="s">
        <v>534</v>
      </c>
      <c r="H33">
        <v>1232940534</v>
      </c>
      <c r="I33"/>
      <c r="J33"/>
      <c r="K33"/>
    </row>
    <row r="34" spans="1:11" ht="15.75" thickBot="1" x14ac:dyDescent="0.3">
      <c r="A34" s="95" t="s">
        <v>557</v>
      </c>
      <c r="B34" s="58">
        <v>44468</v>
      </c>
      <c r="C34" s="59">
        <v>300</v>
      </c>
      <c r="D34"/>
      <c r="E34" t="s">
        <v>528</v>
      </c>
      <c r="F34" t="s">
        <v>536</v>
      </c>
      <c r="G34" t="s">
        <v>536</v>
      </c>
      <c r="H34" t="s">
        <v>647</v>
      </c>
      <c r="I34"/>
      <c r="J34"/>
      <c r="K34"/>
    </row>
    <row r="35" spans="1:11" ht="15.75" thickBot="1" x14ac:dyDescent="0.3">
      <c r="A35" s="93" t="s">
        <v>681</v>
      </c>
      <c r="B35" s="58">
        <v>44460</v>
      </c>
      <c r="C35" s="59">
        <v>-750</v>
      </c>
      <c r="D35" t="s">
        <v>528</v>
      </c>
      <c r="E35" t="s">
        <v>648</v>
      </c>
      <c r="F35" t="s">
        <v>649</v>
      </c>
      <c r="G35" t="s">
        <v>649</v>
      </c>
      <c r="H35" t="s">
        <v>658</v>
      </c>
      <c r="I35" t="s">
        <v>659</v>
      </c>
      <c r="J35"/>
      <c r="K35"/>
    </row>
    <row r="36" spans="1:11" ht="15.75" thickBot="1" x14ac:dyDescent="0.3">
      <c r="A36" s="95" t="s">
        <v>557</v>
      </c>
      <c r="B36" s="58">
        <v>44459</v>
      </c>
      <c r="C36" s="59">
        <v>300</v>
      </c>
      <c r="D36"/>
      <c r="E36" t="s">
        <v>528</v>
      </c>
      <c r="F36" t="s">
        <v>536</v>
      </c>
      <c r="G36" t="s">
        <v>536</v>
      </c>
      <c r="H36" t="s">
        <v>604</v>
      </c>
      <c r="I36"/>
      <c r="J36"/>
      <c r="K36"/>
    </row>
    <row r="37" spans="1:11" ht="15.75" thickBot="1" x14ac:dyDescent="0.3">
      <c r="A37" s="95" t="s">
        <v>557</v>
      </c>
      <c r="B37" s="58">
        <v>44452</v>
      </c>
      <c r="C37" s="59">
        <v>300</v>
      </c>
      <c r="D37"/>
      <c r="E37" t="s">
        <v>528</v>
      </c>
      <c r="F37" t="s">
        <v>536</v>
      </c>
      <c r="G37" t="s">
        <v>536</v>
      </c>
      <c r="H37" t="s">
        <v>660</v>
      </c>
      <c r="I37"/>
      <c r="J37"/>
      <c r="K37"/>
    </row>
    <row r="38" spans="1:11" ht="15.75" thickBot="1" x14ac:dyDescent="0.3">
      <c r="A38" s="95" t="s">
        <v>557</v>
      </c>
      <c r="B38" s="58">
        <v>44452</v>
      </c>
      <c r="C38" s="59">
        <v>300</v>
      </c>
      <c r="D38" t="s">
        <v>661</v>
      </c>
      <c r="E38" t="s">
        <v>528</v>
      </c>
      <c r="F38" t="s">
        <v>662</v>
      </c>
      <c r="G38" t="s">
        <v>662</v>
      </c>
      <c r="H38" t="s">
        <v>663</v>
      </c>
      <c r="I38"/>
      <c r="J38"/>
      <c r="K38"/>
    </row>
    <row r="39" spans="1:11" ht="15.75" thickBot="1" x14ac:dyDescent="0.3">
      <c r="A39" s="95" t="s">
        <v>557</v>
      </c>
      <c r="B39" s="58">
        <v>44452</v>
      </c>
      <c r="C39" s="59">
        <v>300</v>
      </c>
      <c r="D39"/>
      <c r="E39" t="s">
        <v>528</v>
      </c>
      <c r="F39" t="s">
        <v>536</v>
      </c>
      <c r="G39" t="s">
        <v>536</v>
      </c>
      <c r="H39" t="s">
        <v>605</v>
      </c>
      <c r="I39"/>
      <c r="J39"/>
      <c r="K39"/>
    </row>
    <row r="40" spans="1:11" ht="15.75" thickBot="1" x14ac:dyDescent="0.3">
      <c r="A40" s="95" t="s">
        <v>557</v>
      </c>
      <c r="B40" s="58">
        <v>44448</v>
      </c>
      <c r="C40" s="59">
        <v>300</v>
      </c>
      <c r="D40"/>
      <c r="E40" t="s">
        <v>528</v>
      </c>
      <c r="F40" t="s">
        <v>536</v>
      </c>
      <c r="G40" t="s">
        <v>536</v>
      </c>
      <c r="H40" t="s">
        <v>664</v>
      </c>
      <c r="I40"/>
      <c r="J40"/>
      <c r="K40"/>
    </row>
    <row r="41" spans="1:11" ht="15.75" thickBot="1" x14ac:dyDescent="0.3">
      <c r="A41" s="93" t="s">
        <v>534</v>
      </c>
      <c r="B41" s="58">
        <v>44440</v>
      </c>
      <c r="C41" s="59">
        <v>-54</v>
      </c>
      <c r="D41" t="s">
        <v>528</v>
      </c>
      <c r="E41"/>
      <c r="F41" t="s">
        <v>534</v>
      </c>
      <c r="G41" t="s">
        <v>534</v>
      </c>
      <c r="H41">
        <v>1232940534</v>
      </c>
      <c r="I41"/>
      <c r="J41"/>
      <c r="K41"/>
    </row>
    <row r="42" spans="1:11" ht="15.75" thickBot="1" x14ac:dyDescent="0.3">
      <c r="A42" s="95" t="s">
        <v>557</v>
      </c>
      <c r="B42" s="58">
        <v>44438</v>
      </c>
      <c r="C42" s="59">
        <v>300</v>
      </c>
      <c r="D42" t="s">
        <v>572</v>
      </c>
      <c r="E42" t="s">
        <v>528</v>
      </c>
      <c r="F42" t="s">
        <v>573</v>
      </c>
      <c r="G42" t="s">
        <v>573</v>
      </c>
      <c r="H42" t="s">
        <v>574</v>
      </c>
      <c r="I42"/>
      <c r="J42"/>
      <c r="K42"/>
    </row>
    <row r="43" spans="1:11" ht="15.75" thickBot="1" x14ac:dyDescent="0.3">
      <c r="A43" s="95" t="s">
        <v>557</v>
      </c>
      <c r="B43" s="58">
        <v>44438</v>
      </c>
      <c r="C43" s="59">
        <v>300</v>
      </c>
      <c r="D43"/>
      <c r="E43" t="s">
        <v>528</v>
      </c>
      <c r="F43" t="s">
        <v>558</v>
      </c>
      <c r="G43" t="s">
        <v>558</v>
      </c>
      <c r="H43" t="s">
        <v>558</v>
      </c>
      <c r="I43"/>
      <c r="J43"/>
      <c r="K43"/>
    </row>
    <row r="44" spans="1:11" ht="15.75" thickBot="1" x14ac:dyDescent="0.3">
      <c r="A44" s="95" t="s">
        <v>557</v>
      </c>
      <c r="B44" s="58">
        <v>44438</v>
      </c>
      <c r="C44" s="59">
        <v>300</v>
      </c>
      <c r="D44" t="s">
        <v>661</v>
      </c>
      <c r="E44" t="s">
        <v>528</v>
      </c>
      <c r="F44" t="s">
        <v>559</v>
      </c>
      <c r="G44" t="s">
        <v>559</v>
      </c>
      <c r="H44" t="s">
        <v>559</v>
      </c>
      <c r="I44"/>
      <c r="J44"/>
      <c r="K44"/>
    </row>
    <row r="45" spans="1:11" ht="15.75" thickBot="1" x14ac:dyDescent="0.3">
      <c r="A45" s="95" t="s">
        <v>557</v>
      </c>
      <c r="B45" s="58">
        <v>44438</v>
      </c>
      <c r="C45" s="59">
        <v>300</v>
      </c>
      <c r="D45"/>
      <c r="E45" t="s">
        <v>528</v>
      </c>
      <c r="F45" t="s">
        <v>536</v>
      </c>
      <c r="G45" t="s">
        <v>536</v>
      </c>
      <c r="H45" t="s">
        <v>618</v>
      </c>
      <c r="I45"/>
      <c r="J45"/>
      <c r="K45"/>
    </row>
    <row r="46" spans="1:11" ht="15.75" thickBot="1" x14ac:dyDescent="0.3">
      <c r="A46" s="93" t="s">
        <v>680</v>
      </c>
      <c r="B46" s="58">
        <v>44434</v>
      </c>
      <c r="C46" s="59">
        <v>-1040</v>
      </c>
      <c r="D46" t="s">
        <v>528</v>
      </c>
      <c r="E46" t="s">
        <v>549</v>
      </c>
      <c r="F46" t="s">
        <v>550</v>
      </c>
      <c r="G46" t="s">
        <v>537</v>
      </c>
      <c r="H46" t="s">
        <v>665</v>
      </c>
      <c r="I46" t="s">
        <v>666</v>
      </c>
      <c r="J46"/>
      <c r="K46"/>
    </row>
    <row r="47" spans="1:11" ht="15.75" thickBot="1" x14ac:dyDescent="0.3">
      <c r="A47" s="95" t="s">
        <v>557</v>
      </c>
      <c r="B47" s="58">
        <v>44434</v>
      </c>
      <c r="C47" s="59">
        <v>300</v>
      </c>
      <c r="D47" t="s">
        <v>568</v>
      </c>
      <c r="E47" t="s">
        <v>528</v>
      </c>
      <c r="F47" t="s">
        <v>580</v>
      </c>
      <c r="G47" t="s">
        <v>580</v>
      </c>
      <c r="H47" t="s">
        <v>667</v>
      </c>
      <c r="I47"/>
      <c r="J47"/>
      <c r="K47"/>
    </row>
    <row r="48" spans="1:11" ht="15.75" thickBot="1" x14ac:dyDescent="0.3">
      <c r="A48" s="95" t="s">
        <v>557</v>
      </c>
      <c r="B48" s="58">
        <v>44434</v>
      </c>
      <c r="C48" s="59">
        <v>300</v>
      </c>
      <c r="D48"/>
      <c r="E48" t="s">
        <v>528</v>
      </c>
      <c r="F48" t="s">
        <v>536</v>
      </c>
      <c r="G48" t="s">
        <v>536</v>
      </c>
      <c r="H48" t="s">
        <v>537</v>
      </c>
      <c r="I48"/>
      <c r="J48"/>
      <c r="K48"/>
    </row>
    <row r="49" spans="1:11" ht="15.75" thickBot="1" x14ac:dyDescent="0.3">
      <c r="A49" s="95" t="s">
        <v>557</v>
      </c>
      <c r="B49" s="58">
        <v>44434</v>
      </c>
      <c r="C49" s="59">
        <v>300</v>
      </c>
      <c r="D49"/>
      <c r="E49" t="s">
        <v>528</v>
      </c>
      <c r="F49" t="s">
        <v>536</v>
      </c>
      <c r="G49" t="s">
        <v>536</v>
      </c>
      <c r="H49" t="s">
        <v>576</v>
      </c>
      <c r="I49"/>
      <c r="J49"/>
      <c r="K49"/>
    </row>
    <row r="50" spans="1:11" ht="15.75" thickBot="1" x14ac:dyDescent="0.3">
      <c r="A50" s="95" t="s">
        <v>557</v>
      </c>
      <c r="B50" s="58">
        <v>44434</v>
      </c>
      <c r="C50" s="59">
        <v>300</v>
      </c>
      <c r="D50"/>
      <c r="E50" t="s">
        <v>528</v>
      </c>
      <c r="F50" t="s">
        <v>536</v>
      </c>
      <c r="G50" t="s">
        <v>536</v>
      </c>
      <c r="H50" t="s">
        <v>578</v>
      </c>
      <c r="I50"/>
      <c r="J50"/>
      <c r="K50"/>
    </row>
    <row r="51" spans="1:11" ht="15.75" thickBot="1" x14ac:dyDescent="0.3">
      <c r="A51" s="95" t="s">
        <v>557</v>
      </c>
      <c r="B51" s="58">
        <v>44434</v>
      </c>
      <c r="C51" s="59">
        <v>300</v>
      </c>
      <c r="D51"/>
      <c r="E51" t="s">
        <v>528</v>
      </c>
      <c r="F51" t="s">
        <v>536</v>
      </c>
      <c r="G51" t="s">
        <v>536</v>
      </c>
      <c r="H51" t="s">
        <v>668</v>
      </c>
      <c r="I51"/>
      <c r="J51"/>
      <c r="K51"/>
    </row>
    <row r="52" spans="1:11" ht="15.75" thickBot="1" x14ac:dyDescent="0.3">
      <c r="A52" s="95" t="s">
        <v>557</v>
      </c>
      <c r="B52" s="58">
        <v>44431</v>
      </c>
      <c r="C52" s="59">
        <v>300</v>
      </c>
      <c r="D52"/>
      <c r="E52" t="s">
        <v>528</v>
      </c>
      <c r="F52" t="s">
        <v>536</v>
      </c>
      <c r="G52" t="s">
        <v>536</v>
      </c>
      <c r="H52" t="s">
        <v>575</v>
      </c>
      <c r="I52"/>
      <c r="J52"/>
      <c r="K52"/>
    </row>
    <row r="53" spans="1:11" ht="15.75" thickBot="1" x14ac:dyDescent="0.3">
      <c r="A53" s="95" t="s">
        <v>557</v>
      </c>
      <c r="B53" s="58">
        <v>44431</v>
      </c>
      <c r="C53" s="59">
        <v>300</v>
      </c>
      <c r="D53"/>
      <c r="E53" t="s">
        <v>528</v>
      </c>
      <c r="F53" t="s">
        <v>536</v>
      </c>
      <c r="G53" t="s">
        <v>536</v>
      </c>
      <c r="H53" t="s">
        <v>613</v>
      </c>
      <c r="I53"/>
      <c r="J53"/>
      <c r="K53"/>
    </row>
    <row r="54" spans="1:11" ht="15.75" thickBot="1" x14ac:dyDescent="0.3">
      <c r="A54" s="95" t="s">
        <v>557</v>
      </c>
      <c r="B54" s="58">
        <v>44427</v>
      </c>
      <c r="C54" s="59">
        <v>300</v>
      </c>
      <c r="D54"/>
      <c r="E54" t="s">
        <v>528</v>
      </c>
      <c r="F54" t="s">
        <v>536</v>
      </c>
      <c r="G54" t="s">
        <v>536</v>
      </c>
      <c r="H54" t="s">
        <v>641</v>
      </c>
      <c r="I54"/>
      <c r="J54"/>
      <c r="K54"/>
    </row>
    <row r="55" spans="1:11" ht="15.75" thickBot="1" x14ac:dyDescent="0.3">
      <c r="A55" s="95" t="s">
        <v>557</v>
      </c>
      <c r="B55" s="58">
        <v>44427</v>
      </c>
      <c r="C55" s="59">
        <v>300</v>
      </c>
      <c r="D55"/>
      <c r="E55" t="s">
        <v>528</v>
      </c>
      <c r="F55" t="s">
        <v>536</v>
      </c>
      <c r="G55" t="s">
        <v>536</v>
      </c>
      <c r="H55" t="s">
        <v>618</v>
      </c>
      <c r="I55"/>
      <c r="J55"/>
      <c r="K55"/>
    </row>
    <row r="56" spans="1:11" ht="15.75" thickBot="1" x14ac:dyDescent="0.3">
      <c r="A56" s="93" t="s">
        <v>677</v>
      </c>
      <c r="B56" s="58">
        <v>44424</v>
      </c>
      <c r="C56" s="59">
        <v>-2800</v>
      </c>
      <c r="D56" t="s">
        <v>528</v>
      </c>
      <c r="E56" t="s">
        <v>549</v>
      </c>
      <c r="F56" t="s">
        <v>550</v>
      </c>
      <c r="G56" t="s">
        <v>537</v>
      </c>
      <c r="H56" t="s">
        <v>669</v>
      </c>
      <c r="I56" t="s">
        <v>670</v>
      </c>
      <c r="J56"/>
      <c r="K56"/>
    </row>
    <row r="57" spans="1:11" ht="15.75" thickBot="1" x14ac:dyDescent="0.3">
      <c r="A57" s="95" t="s">
        <v>557</v>
      </c>
      <c r="B57" s="58">
        <v>44424</v>
      </c>
      <c r="C57" s="59">
        <v>300</v>
      </c>
      <c r="D57"/>
      <c r="E57" t="s">
        <v>528</v>
      </c>
      <c r="F57" t="s">
        <v>536</v>
      </c>
      <c r="G57" t="s">
        <v>536</v>
      </c>
      <c r="H57" t="s">
        <v>537</v>
      </c>
      <c r="I57"/>
      <c r="J57"/>
      <c r="K57"/>
    </row>
    <row r="58" spans="1:11" ht="15.75" thickBot="1" x14ac:dyDescent="0.3">
      <c r="A58" s="95" t="s">
        <v>557</v>
      </c>
      <c r="B58" s="58">
        <v>44424</v>
      </c>
      <c r="C58" s="59">
        <v>300</v>
      </c>
      <c r="D58"/>
      <c r="E58" t="s">
        <v>528</v>
      </c>
      <c r="F58" t="s">
        <v>536</v>
      </c>
      <c r="G58" t="s">
        <v>536</v>
      </c>
      <c r="H58" t="s">
        <v>537</v>
      </c>
      <c r="I58"/>
      <c r="J58"/>
      <c r="K58"/>
    </row>
    <row r="59" spans="1:11" ht="15.75" thickBot="1" x14ac:dyDescent="0.3">
      <c r="A59" s="90" t="s">
        <v>535</v>
      </c>
      <c r="B59" s="58">
        <v>44424</v>
      </c>
      <c r="C59" s="59">
        <v>740</v>
      </c>
      <c r="D59"/>
      <c r="E59" t="s">
        <v>528</v>
      </c>
      <c r="F59" t="s">
        <v>536</v>
      </c>
      <c r="G59" t="s">
        <v>536</v>
      </c>
      <c r="H59" t="s">
        <v>537</v>
      </c>
      <c r="I59"/>
      <c r="J59"/>
      <c r="K59"/>
    </row>
    <row r="60" spans="1:11" ht="15.75" thickBot="1" x14ac:dyDescent="0.3">
      <c r="A60" s="90" t="s">
        <v>535</v>
      </c>
      <c r="B60" s="58">
        <v>44424</v>
      </c>
      <c r="C60" s="59">
        <v>980</v>
      </c>
      <c r="D60"/>
      <c r="E60" t="s">
        <v>528</v>
      </c>
      <c r="F60" t="s">
        <v>536</v>
      </c>
      <c r="G60" t="s">
        <v>536</v>
      </c>
      <c r="H60" t="s">
        <v>537</v>
      </c>
      <c r="I60"/>
      <c r="J60"/>
      <c r="K60"/>
    </row>
    <row r="61" spans="1:11" ht="15.75" thickBot="1" x14ac:dyDescent="0.3">
      <c r="A61" s="95" t="s">
        <v>557</v>
      </c>
      <c r="B61" s="58">
        <v>44421</v>
      </c>
      <c r="C61" s="59">
        <v>300</v>
      </c>
      <c r="D61"/>
      <c r="E61" t="s">
        <v>528</v>
      </c>
      <c r="F61" t="s">
        <v>566</v>
      </c>
      <c r="G61" t="s">
        <v>566</v>
      </c>
      <c r="H61" t="s">
        <v>566</v>
      </c>
      <c r="I61"/>
      <c r="J61"/>
      <c r="K61"/>
    </row>
    <row r="62" spans="1:11" ht="15.75" thickBot="1" x14ac:dyDescent="0.3">
      <c r="A62" s="90" t="s">
        <v>526</v>
      </c>
      <c r="B62" s="58">
        <v>44420</v>
      </c>
      <c r="C62" s="59">
        <v>0.5</v>
      </c>
      <c r="D62" t="s">
        <v>527</v>
      </c>
      <c r="E62" t="s">
        <v>528</v>
      </c>
      <c r="F62" t="s">
        <v>529</v>
      </c>
      <c r="G62" t="s">
        <v>529</v>
      </c>
      <c r="H62" t="s">
        <v>671</v>
      </c>
      <c r="I62"/>
      <c r="J62"/>
      <c r="K62"/>
    </row>
    <row r="63" spans="1:11" ht="15.75" thickBot="1" x14ac:dyDescent="0.3">
      <c r="A63" s="95" t="s">
        <v>557</v>
      </c>
      <c r="B63" s="58">
        <v>44418</v>
      </c>
      <c r="C63" s="59">
        <v>300</v>
      </c>
      <c r="D63"/>
      <c r="E63" t="s">
        <v>528</v>
      </c>
      <c r="F63" t="s">
        <v>614</v>
      </c>
      <c r="G63" t="s">
        <v>614</v>
      </c>
      <c r="H63" t="s">
        <v>614</v>
      </c>
      <c r="I63"/>
      <c r="J63"/>
      <c r="K63"/>
    </row>
    <row r="64" spans="1:11" ht="15.75" thickBot="1" x14ac:dyDescent="0.3">
      <c r="A64" s="95" t="s">
        <v>557</v>
      </c>
      <c r="B64" s="58">
        <v>44418</v>
      </c>
      <c r="C64" s="59">
        <v>300</v>
      </c>
      <c r="D64"/>
      <c r="E64" t="s">
        <v>528</v>
      </c>
      <c r="F64" t="s">
        <v>536</v>
      </c>
      <c r="G64" t="s">
        <v>536</v>
      </c>
      <c r="H64" t="s">
        <v>582</v>
      </c>
      <c r="I64"/>
      <c r="J64"/>
      <c r="K64"/>
    </row>
    <row r="65" spans="1:11" ht="15.75" thickBot="1" x14ac:dyDescent="0.3">
      <c r="A65" s="95" t="s">
        <v>557</v>
      </c>
      <c r="B65" s="58">
        <v>44418</v>
      </c>
      <c r="C65" s="59">
        <v>300</v>
      </c>
      <c r="D65"/>
      <c r="E65" t="s">
        <v>528</v>
      </c>
      <c r="F65" t="s">
        <v>536</v>
      </c>
      <c r="G65" t="s">
        <v>536</v>
      </c>
      <c r="H65" t="s">
        <v>569</v>
      </c>
      <c r="I65"/>
      <c r="J65"/>
      <c r="K65"/>
    </row>
    <row r="66" spans="1:11" ht="15.75" thickBot="1" x14ac:dyDescent="0.3">
      <c r="A66" s="95" t="s">
        <v>557</v>
      </c>
      <c r="B66" s="58">
        <v>44417</v>
      </c>
      <c r="C66" s="59">
        <v>300</v>
      </c>
      <c r="D66"/>
      <c r="E66" t="s">
        <v>528</v>
      </c>
      <c r="F66" t="s">
        <v>536</v>
      </c>
      <c r="G66" t="s">
        <v>536</v>
      </c>
      <c r="H66" t="s">
        <v>602</v>
      </c>
      <c r="I66"/>
      <c r="J66"/>
      <c r="K66"/>
    </row>
    <row r="67" spans="1:11" ht="15.75" thickBot="1" x14ac:dyDescent="0.3">
      <c r="A67" s="95" t="s">
        <v>557</v>
      </c>
      <c r="B67" s="58">
        <v>44417</v>
      </c>
      <c r="C67" s="59">
        <v>300</v>
      </c>
      <c r="D67"/>
      <c r="E67" t="s">
        <v>528</v>
      </c>
      <c r="F67" t="s">
        <v>536</v>
      </c>
      <c r="G67" t="s">
        <v>536</v>
      </c>
      <c r="H67" t="s">
        <v>579</v>
      </c>
      <c r="I67"/>
      <c r="J67"/>
      <c r="K67"/>
    </row>
    <row r="68" spans="1:11" ht="15.75" thickBot="1" x14ac:dyDescent="0.3">
      <c r="A68" s="95" t="s">
        <v>557</v>
      </c>
      <c r="B68" s="58">
        <v>44417</v>
      </c>
      <c r="C68" s="59">
        <v>300</v>
      </c>
      <c r="D68"/>
      <c r="E68" t="s">
        <v>528</v>
      </c>
      <c r="F68" t="s">
        <v>536</v>
      </c>
      <c r="G68" t="s">
        <v>536</v>
      </c>
      <c r="H68" t="s">
        <v>639</v>
      </c>
      <c r="I68"/>
      <c r="J68"/>
      <c r="K68"/>
    </row>
    <row r="69" spans="1:11" ht="15.75" thickBot="1" x14ac:dyDescent="0.3">
      <c r="A69" s="95" t="s">
        <v>557</v>
      </c>
      <c r="B69" s="58">
        <v>44417</v>
      </c>
      <c r="C69" s="59">
        <v>300</v>
      </c>
      <c r="D69"/>
      <c r="E69" t="s">
        <v>528</v>
      </c>
      <c r="F69" t="s">
        <v>536</v>
      </c>
      <c r="G69" t="s">
        <v>536</v>
      </c>
      <c r="H69" t="s">
        <v>608</v>
      </c>
      <c r="I69"/>
      <c r="J69"/>
      <c r="K69"/>
    </row>
    <row r="70" spans="1:11" ht="15.75" thickBot="1" x14ac:dyDescent="0.3">
      <c r="A70" s="95" t="s">
        <v>557</v>
      </c>
      <c r="B70" s="58">
        <v>44417</v>
      </c>
      <c r="C70" s="59">
        <v>300</v>
      </c>
      <c r="D70"/>
      <c r="E70" t="s">
        <v>528</v>
      </c>
      <c r="F70" t="s">
        <v>536</v>
      </c>
      <c r="G70" t="s">
        <v>536</v>
      </c>
      <c r="H70" t="s">
        <v>597</v>
      </c>
      <c r="I70"/>
      <c r="J70"/>
      <c r="K70"/>
    </row>
    <row r="71" spans="1:11" ht="15.75" thickBot="1" x14ac:dyDescent="0.3">
      <c r="A71" s="95" t="s">
        <v>557</v>
      </c>
      <c r="B71" s="58">
        <v>44417</v>
      </c>
      <c r="C71" s="59">
        <v>300</v>
      </c>
      <c r="D71"/>
      <c r="E71" t="s">
        <v>528</v>
      </c>
      <c r="F71" t="s">
        <v>536</v>
      </c>
      <c r="G71" t="s">
        <v>536</v>
      </c>
      <c r="H71" t="s">
        <v>672</v>
      </c>
      <c r="I71"/>
      <c r="J71"/>
      <c r="K71"/>
    </row>
    <row r="72" spans="1:11" ht="15.75" thickBot="1" x14ac:dyDescent="0.3">
      <c r="A72" s="95" t="s">
        <v>557</v>
      </c>
      <c r="B72" s="58">
        <v>44417</v>
      </c>
      <c r="C72" s="59">
        <v>300</v>
      </c>
      <c r="D72"/>
      <c r="E72" t="s">
        <v>528</v>
      </c>
      <c r="F72" t="s">
        <v>536</v>
      </c>
      <c r="G72" t="s">
        <v>536</v>
      </c>
      <c r="H72" t="s">
        <v>611</v>
      </c>
      <c r="I72"/>
      <c r="J72"/>
      <c r="K72"/>
    </row>
    <row r="73" spans="1:11" ht="15.75" thickBot="1" x14ac:dyDescent="0.3">
      <c r="A73" s="95" t="s">
        <v>557</v>
      </c>
      <c r="B73" s="58">
        <v>44417</v>
      </c>
      <c r="C73" s="59">
        <v>300</v>
      </c>
      <c r="D73"/>
      <c r="E73" t="s">
        <v>528</v>
      </c>
      <c r="F73" t="s">
        <v>536</v>
      </c>
      <c r="G73" t="s">
        <v>536</v>
      </c>
      <c r="H73" t="s">
        <v>612</v>
      </c>
      <c r="I73"/>
      <c r="J73"/>
      <c r="K73"/>
    </row>
    <row r="74" spans="1:11" ht="15.75" thickBot="1" x14ac:dyDescent="0.3">
      <c r="A74" s="95" t="s">
        <v>557</v>
      </c>
      <c r="B74" s="58">
        <v>44417</v>
      </c>
      <c r="C74" s="59">
        <v>300</v>
      </c>
      <c r="D74"/>
      <c r="E74" t="s">
        <v>528</v>
      </c>
      <c r="F74" t="s">
        <v>536</v>
      </c>
      <c r="G74" t="s">
        <v>536</v>
      </c>
      <c r="H74" t="s">
        <v>603</v>
      </c>
      <c r="I74"/>
      <c r="J74"/>
      <c r="K74"/>
    </row>
    <row r="75" spans="1:11" ht="15.75" thickBot="1" x14ac:dyDescent="0.3">
      <c r="A75" s="95" t="s">
        <v>557</v>
      </c>
      <c r="B75" s="58">
        <v>44417</v>
      </c>
      <c r="C75" s="59">
        <v>300</v>
      </c>
      <c r="D75"/>
      <c r="E75" t="s">
        <v>528</v>
      </c>
      <c r="F75" t="s">
        <v>536</v>
      </c>
      <c r="G75" t="s">
        <v>536</v>
      </c>
      <c r="H75" t="s">
        <v>596</v>
      </c>
      <c r="I75"/>
      <c r="J75"/>
      <c r="K75"/>
    </row>
    <row r="76" spans="1:11" ht="15.75" thickBot="1" x14ac:dyDescent="0.3">
      <c r="A76" s="95" t="s">
        <v>557</v>
      </c>
      <c r="B76" s="58">
        <v>44417</v>
      </c>
      <c r="C76" s="59">
        <v>300</v>
      </c>
      <c r="D76"/>
      <c r="E76" t="s">
        <v>528</v>
      </c>
      <c r="F76" t="s">
        <v>536</v>
      </c>
      <c r="G76" t="s">
        <v>536</v>
      </c>
      <c r="H76" t="s">
        <v>577</v>
      </c>
      <c r="I76"/>
      <c r="J76"/>
      <c r="K76"/>
    </row>
    <row r="77" spans="1:11" ht="15.75" thickBot="1" x14ac:dyDescent="0.3">
      <c r="A77" s="95" t="s">
        <v>557</v>
      </c>
      <c r="B77" s="58">
        <v>44417</v>
      </c>
      <c r="C77" s="59">
        <v>300</v>
      </c>
      <c r="D77"/>
      <c r="E77" t="s">
        <v>528</v>
      </c>
      <c r="F77" t="s">
        <v>536</v>
      </c>
      <c r="G77" t="s">
        <v>536</v>
      </c>
      <c r="H77" t="s">
        <v>610</v>
      </c>
      <c r="I77"/>
      <c r="J77"/>
      <c r="K77"/>
    </row>
    <row r="78" spans="1:11" ht="15.75" thickBot="1" x14ac:dyDescent="0.3">
      <c r="A78" s="95" t="s">
        <v>557</v>
      </c>
      <c r="B78" s="58">
        <v>44377</v>
      </c>
      <c r="C78" s="59">
        <v>300</v>
      </c>
      <c r="D78"/>
      <c r="E78" t="s">
        <v>528</v>
      </c>
      <c r="F78" t="s">
        <v>615</v>
      </c>
      <c r="G78" t="s">
        <v>615</v>
      </c>
      <c r="H78" t="s">
        <v>615</v>
      </c>
      <c r="I78"/>
      <c r="J78"/>
      <c r="K78"/>
    </row>
    <row r="79" spans="1:11" ht="15.75" thickBot="1" x14ac:dyDescent="0.3">
      <c r="A79" s="93" t="s">
        <v>534</v>
      </c>
      <c r="B79" s="58">
        <v>44350</v>
      </c>
      <c r="C79" s="59">
        <v>-1.7</v>
      </c>
      <c r="D79" t="s">
        <v>528</v>
      </c>
      <c r="E79"/>
      <c r="F79" t="s">
        <v>532</v>
      </c>
      <c r="G79" t="s">
        <v>532</v>
      </c>
      <c r="H79"/>
      <c r="I79"/>
      <c r="J79"/>
      <c r="K79"/>
    </row>
    <row r="80" spans="1:11" ht="15.75" thickBot="1" x14ac:dyDescent="0.3">
      <c r="A80" s="101" t="s">
        <v>676</v>
      </c>
      <c r="B80" s="58">
        <v>44347</v>
      </c>
      <c r="C80" s="59">
        <v>-200</v>
      </c>
      <c r="D80" t="s">
        <v>528</v>
      </c>
      <c r="E80" t="s">
        <v>584</v>
      </c>
      <c r="F80" t="s">
        <v>585</v>
      </c>
      <c r="G80" t="s">
        <v>585</v>
      </c>
      <c r="H80" t="s">
        <v>673</v>
      </c>
      <c r="I80" t="s">
        <v>674</v>
      </c>
      <c r="J80"/>
      <c r="K80"/>
    </row>
    <row r="81" spans="1:11" ht="15.75" thickBot="1" x14ac:dyDescent="0.3">
      <c r="A81" s="90" t="s">
        <v>526</v>
      </c>
      <c r="B81" s="58">
        <v>44328</v>
      </c>
      <c r="C81" s="59">
        <v>53</v>
      </c>
      <c r="D81" t="s">
        <v>527</v>
      </c>
      <c r="E81" t="s">
        <v>528</v>
      </c>
      <c r="F81" t="s">
        <v>529</v>
      </c>
      <c r="G81" t="s">
        <v>529</v>
      </c>
      <c r="H81" t="s">
        <v>675</v>
      </c>
      <c r="I81"/>
      <c r="J81"/>
      <c r="K81"/>
    </row>
  </sheetData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660C-C4B4-4982-9E85-6101B56BC571}">
  <sheetPr>
    <tabColor theme="4"/>
  </sheetPr>
  <dimension ref="A1:K107"/>
  <sheetViews>
    <sheetView topLeftCell="A69" zoomScaleNormal="100" workbookViewId="0">
      <selection activeCell="B35" sqref="B35"/>
    </sheetView>
  </sheetViews>
  <sheetFormatPr defaultRowHeight="15" x14ac:dyDescent="0.25"/>
  <cols>
    <col min="2" max="2" width="18" customWidth="1"/>
    <col min="3" max="3" width="11.140625" style="89" customWidth="1"/>
    <col min="4" max="4" width="9.28515625" style="89" customWidth="1"/>
    <col min="5" max="5" width="9.85546875" style="89" customWidth="1"/>
    <col min="6" max="6" width="12.5703125" style="89" customWidth="1"/>
    <col min="7" max="8" width="15.140625" style="89" customWidth="1"/>
    <col min="9" max="9" width="20.7109375" style="89" customWidth="1"/>
    <col min="10" max="10" width="22.140625" style="89" customWidth="1"/>
    <col min="11" max="11" width="18.5703125" customWidth="1"/>
  </cols>
  <sheetData>
    <row r="1" spans="1:11" x14ac:dyDescent="0.25">
      <c r="C1" s="89" t="s">
        <v>517</v>
      </c>
      <c r="D1" s="89" t="s">
        <v>518</v>
      </c>
      <c r="E1" s="89" t="s">
        <v>519</v>
      </c>
      <c r="F1" s="89" t="s">
        <v>520</v>
      </c>
      <c r="G1" s="89" t="s">
        <v>521</v>
      </c>
      <c r="H1" s="89" t="s">
        <v>522</v>
      </c>
      <c r="I1" s="89" t="s">
        <v>523</v>
      </c>
    </row>
    <row r="2" spans="1:11" s="10" customFormat="1" x14ac:dyDescent="0.25">
      <c r="B2" s="70" t="s">
        <v>263</v>
      </c>
    </row>
    <row r="3" spans="1:11" x14ac:dyDescent="0.25">
      <c r="B3" s="93" t="s">
        <v>678</v>
      </c>
      <c r="C3" s="58">
        <v>44677</v>
      </c>
      <c r="D3" s="59">
        <v>-600</v>
      </c>
      <c r="E3" t="s">
        <v>528</v>
      </c>
      <c r="F3" t="s">
        <v>630</v>
      </c>
      <c r="G3" t="s">
        <v>631</v>
      </c>
      <c r="H3" t="s">
        <v>632</v>
      </c>
      <c r="I3" t="s">
        <v>633</v>
      </c>
    </row>
    <row r="4" spans="1:11" x14ac:dyDescent="0.25">
      <c r="B4" s="93" t="s">
        <v>678</v>
      </c>
      <c r="C4" s="58">
        <v>44677</v>
      </c>
      <c r="D4" s="59">
        <v>-600</v>
      </c>
      <c r="E4" t="s">
        <v>528</v>
      </c>
      <c r="F4" t="s">
        <v>630</v>
      </c>
      <c r="G4" t="s">
        <v>631</v>
      </c>
      <c r="H4" t="s">
        <v>632</v>
      </c>
      <c r="I4" t="s">
        <v>635</v>
      </c>
    </row>
    <row r="5" spans="1:11" ht="15.75" customHeight="1" x14ac:dyDescent="0.25">
      <c r="B5" s="93" t="s">
        <v>678</v>
      </c>
      <c r="C5" s="58">
        <v>44677</v>
      </c>
      <c r="D5" s="59">
        <v>-600</v>
      </c>
      <c r="E5" t="s">
        <v>528</v>
      </c>
      <c r="F5" t="s">
        <v>630</v>
      </c>
      <c r="G5" t="s">
        <v>631</v>
      </c>
      <c r="H5" t="s">
        <v>632</v>
      </c>
      <c r="I5" t="s">
        <v>637</v>
      </c>
    </row>
    <row r="6" spans="1:11" ht="15.75" customHeight="1" x14ac:dyDescent="0.25">
      <c r="B6" s="93" t="s">
        <v>677</v>
      </c>
      <c r="C6" s="58">
        <v>44424</v>
      </c>
      <c r="D6" s="59">
        <v>-2800</v>
      </c>
      <c r="E6" t="s">
        <v>528</v>
      </c>
      <c r="F6" t="s">
        <v>549</v>
      </c>
      <c r="G6" t="s">
        <v>550</v>
      </c>
      <c r="H6" t="s">
        <v>537</v>
      </c>
      <c r="I6" t="s">
        <v>669</v>
      </c>
    </row>
    <row r="7" spans="1:11" s="68" customFormat="1" x14ac:dyDescent="0.25">
      <c r="A7" s="26">
        <f>SUM(D3:D6)</f>
        <v>-4600</v>
      </c>
      <c r="B7" s="103"/>
      <c r="C7" s="91"/>
      <c r="D7" s="92"/>
      <c r="E7" s="89"/>
      <c r="F7" s="89"/>
      <c r="G7" s="89"/>
      <c r="H7" s="89"/>
      <c r="I7" s="89"/>
    </row>
    <row r="8" spans="1:11" x14ac:dyDescent="0.25">
      <c r="A8" s="68"/>
      <c r="B8" s="10" t="s">
        <v>497</v>
      </c>
      <c r="C8" s="68"/>
      <c r="D8" s="68"/>
      <c r="E8" s="68"/>
      <c r="F8" s="68"/>
      <c r="G8" s="68"/>
      <c r="H8" s="68"/>
      <c r="I8" s="68"/>
      <c r="J8"/>
    </row>
    <row r="9" spans="1:11" x14ac:dyDescent="0.25">
      <c r="C9" s="58"/>
      <c r="D9" s="59">
        <v>0</v>
      </c>
      <c r="E9" s="62"/>
      <c r="F9"/>
      <c r="G9"/>
      <c r="H9"/>
      <c r="I9"/>
      <c r="J9"/>
    </row>
    <row r="10" spans="1:11" s="68" customFormat="1" x14ac:dyDescent="0.25">
      <c r="A10" s="66">
        <f>SUM(D9)</f>
        <v>0</v>
      </c>
      <c r="B10"/>
      <c r="C10" s="58"/>
      <c r="D10" s="59"/>
      <c r="E10" s="62"/>
      <c r="F10"/>
      <c r="G10"/>
      <c r="H10"/>
      <c r="I10"/>
    </row>
    <row r="11" spans="1:11" x14ac:dyDescent="0.25">
      <c r="A11" s="68"/>
      <c r="B11" s="68" t="s">
        <v>270</v>
      </c>
      <c r="C11" s="68"/>
      <c r="D11" s="68"/>
      <c r="E11" s="68"/>
      <c r="F11" s="68"/>
      <c r="G11" s="68"/>
      <c r="H11" s="68"/>
      <c r="I11" s="68"/>
      <c r="K11" s="89"/>
    </row>
    <row r="12" spans="1:11" ht="15.75" thickBot="1" x14ac:dyDescent="0.3">
      <c r="B12" s="93" t="s">
        <v>679</v>
      </c>
      <c r="C12" s="58">
        <v>44606</v>
      </c>
      <c r="D12" s="59">
        <v>-1763</v>
      </c>
      <c r="E12" t="s">
        <v>528</v>
      </c>
      <c r="F12" t="s">
        <v>642</v>
      </c>
      <c r="G12" t="s">
        <v>643</v>
      </c>
      <c r="H12" t="s">
        <v>644</v>
      </c>
      <c r="I12" t="s">
        <v>645</v>
      </c>
    </row>
    <row r="13" spans="1:11" ht="15.75" thickBot="1" x14ac:dyDescent="0.3">
      <c r="B13" s="101" t="s">
        <v>676</v>
      </c>
      <c r="C13" s="58">
        <v>44347</v>
      </c>
      <c r="D13" s="59">
        <v>-200</v>
      </c>
      <c r="E13" t="s">
        <v>528</v>
      </c>
      <c r="F13" t="s">
        <v>584</v>
      </c>
      <c r="G13" t="s">
        <v>585</v>
      </c>
      <c r="H13" t="s">
        <v>585</v>
      </c>
      <c r="I13" t="s">
        <v>673</v>
      </c>
      <c r="K13" s="89"/>
    </row>
    <row r="14" spans="1:11" s="10" customFormat="1" x14ac:dyDescent="0.25">
      <c r="A14" s="26">
        <f>SUM(D12:D13)</f>
        <v>-1963</v>
      </c>
      <c r="B14" s="93"/>
      <c r="C14" s="91"/>
      <c r="D14" s="92"/>
      <c r="E14" s="89"/>
      <c r="F14" s="89"/>
      <c r="G14" s="89"/>
      <c r="H14" s="89"/>
      <c r="I14" s="89"/>
    </row>
    <row r="15" spans="1:11" x14ac:dyDescent="0.25">
      <c r="A15" s="10"/>
      <c r="B15" s="69" t="s">
        <v>259</v>
      </c>
      <c r="C15" s="10"/>
      <c r="D15" s="10"/>
      <c r="E15" s="10"/>
      <c r="F15" s="10"/>
      <c r="G15" s="10"/>
      <c r="H15" s="10"/>
      <c r="I15" s="10"/>
    </row>
    <row r="16" spans="1:11" x14ac:dyDescent="0.25">
      <c r="B16" s="93" t="s">
        <v>681</v>
      </c>
      <c r="C16" s="58">
        <v>44460</v>
      </c>
      <c r="D16" s="59">
        <v>-750</v>
      </c>
      <c r="E16" t="s">
        <v>528</v>
      </c>
      <c r="F16" t="s">
        <v>648</v>
      </c>
      <c r="G16" t="s">
        <v>649</v>
      </c>
      <c r="H16" t="s">
        <v>649</v>
      </c>
      <c r="I16" t="s">
        <v>658</v>
      </c>
    </row>
    <row r="17" spans="1:11" x14ac:dyDescent="0.25">
      <c r="B17" s="93" t="s">
        <v>680</v>
      </c>
      <c r="C17" s="58">
        <v>44434</v>
      </c>
      <c r="D17" s="59">
        <v>-1040</v>
      </c>
      <c r="E17" t="s">
        <v>528</v>
      </c>
      <c r="F17" t="s">
        <v>549</v>
      </c>
      <c r="G17" t="s">
        <v>550</v>
      </c>
      <c r="H17" t="s">
        <v>537</v>
      </c>
      <c r="I17" t="s">
        <v>665</v>
      </c>
    </row>
    <row r="18" spans="1:11" s="10" customFormat="1" x14ac:dyDescent="0.25">
      <c r="A18" s="26">
        <f>SUM(D16:D17)</f>
        <v>-1790</v>
      </c>
      <c r="B18"/>
      <c r="C18" s="89"/>
      <c r="D18" s="89"/>
      <c r="E18" s="89"/>
      <c r="F18" s="89"/>
      <c r="G18" s="89"/>
      <c r="H18" s="89"/>
      <c r="I18" s="89"/>
    </row>
    <row r="19" spans="1:11" x14ac:dyDescent="0.25">
      <c r="A19" s="10"/>
      <c r="B19" s="69" t="s">
        <v>16</v>
      </c>
      <c r="C19" s="10"/>
      <c r="D19" s="10"/>
      <c r="E19" s="10"/>
      <c r="F19" s="10"/>
      <c r="G19" s="10"/>
      <c r="H19" s="10"/>
      <c r="I19" s="10"/>
      <c r="K19" s="89"/>
    </row>
    <row r="20" spans="1:11" x14ac:dyDescent="0.25">
      <c r="B20" s="93" t="s">
        <v>683</v>
      </c>
      <c r="C20" s="58">
        <v>44588</v>
      </c>
      <c r="D20" s="59">
        <v>-3000</v>
      </c>
      <c r="E20" t="s">
        <v>528</v>
      </c>
      <c r="F20" t="s">
        <v>648</v>
      </c>
      <c r="G20" t="s">
        <v>649</v>
      </c>
      <c r="H20" t="s">
        <v>649</v>
      </c>
      <c r="I20" t="s">
        <v>650</v>
      </c>
    </row>
    <row r="21" spans="1:11" s="10" customFormat="1" x14ac:dyDescent="0.25">
      <c r="A21"/>
      <c r="B21" s="93" t="s">
        <v>682</v>
      </c>
      <c r="C21" s="58">
        <v>44522</v>
      </c>
      <c r="D21" s="59">
        <v>-545</v>
      </c>
      <c r="E21" t="s">
        <v>528</v>
      </c>
      <c r="F21" t="s">
        <v>651</v>
      </c>
      <c r="G21" t="s">
        <v>652</v>
      </c>
      <c r="H21" t="s">
        <v>652</v>
      </c>
      <c r="I21" s="107">
        <v>804641000000</v>
      </c>
    </row>
    <row r="22" spans="1:11" x14ac:dyDescent="0.25">
      <c r="B22" s="93" t="s">
        <v>682</v>
      </c>
      <c r="C22" s="58">
        <v>44522</v>
      </c>
      <c r="D22" s="59">
        <v>-536</v>
      </c>
      <c r="E22" t="s">
        <v>528</v>
      </c>
      <c r="F22" t="s">
        <v>651</v>
      </c>
      <c r="G22" t="s">
        <v>652</v>
      </c>
      <c r="H22" t="s">
        <v>652</v>
      </c>
      <c r="I22" s="107">
        <v>804596000000</v>
      </c>
    </row>
    <row r="23" spans="1:11" x14ac:dyDescent="0.25">
      <c r="B23" s="93" t="s">
        <v>682</v>
      </c>
      <c r="C23" s="58">
        <v>44503</v>
      </c>
      <c r="D23" s="59">
        <v>-4124.24</v>
      </c>
      <c r="E23" t="s">
        <v>528</v>
      </c>
      <c r="F23" t="s">
        <v>549</v>
      </c>
      <c r="G23" t="s">
        <v>550</v>
      </c>
      <c r="H23" t="s">
        <v>537</v>
      </c>
      <c r="I23" t="s">
        <v>656</v>
      </c>
    </row>
    <row r="24" spans="1:11" x14ac:dyDescent="0.25">
      <c r="A24" s="26">
        <f>SUM(D20:D23)</f>
        <v>-8205.24</v>
      </c>
    </row>
    <row r="25" spans="1:11" x14ac:dyDescent="0.25">
      <c r="A25" s="10"/>
      <c r="B25" s="69" t="s">
        <v>266</v>
      </c>
      <c r="C25" s="10"/>
      <c r="D25" s="10"/>
      <c r="E25" s="10"/>
      <c r="F25" s="10"/>
      <c r="G25" s="10"/>
      <c r="H25" s="10"/>
      <c r="I25" s="10"/>
    </row>
    <row r="26" spans="1:11" s="100" customFormat="1" ht="14.25" customHeight="1" x14ac:dyDescent="0.25">
      <c r="A26"/>
      <c r="B26" s="93" t="s">
        <v>534</v>
      </c>
      <c r="C26" s="58">
        <v>44652</v>
      </c>
      <c r="D26" s="59">
        <v>-10</v>
      </c>
      <c r="E26" t="s">
        <v>528</v>
      </c>
      <c r="F26"/>
      <c r="G26" t="s">
        <v>534</v>
      </c>
      <c r="H26" t="s">
        <v>534</v>
      </c>
      <c r="I26">
        <v>1232940534</v>
      </c>
      <c r="J26" s="99"/>
    </row>
    <row r="27" spans="1:11" x14ac:dyDescent="0.25">
      <c r="B27" s="93" t="s">
        <v>534</v>
      </c>
      <c r="C27" s="58">
        <v>44621</v>
      </c>
      <c r="D27" s="59">
        <v>-10</v>
      </c>
      <c r="E27" t="s">
        <v>528</v>
      </c>
      <c r="F27"/>
      <c r="G27" t="s">
        <v>534</v>
      </c>
      <c r="H27" t="s">
        <v>534</v>
      </c>
      <c r="I27">
        <v>1232940534</v>
      </c>
    </row>
    <row r="28" spans="1:11" x14ac:dyDescent="0.25">
      <c r="B28" s="93" t="s">
        <v>531</v>
      </c>
      <c r="C28" s="58">
        <v>44566</v>
      </c>
      <c r="D28" s="59">
        <v>-950</v>
      </c>
      <c r="E28" t="s">
        <v>528</v>
      </c>
      <c r="F28"/>
      <c r="G28" t="s">
        <v>532</v>
      </c>
      <c r="H28" t="s">
        <v>532</v>
      </c>
      <c r="I28"/>
    </row>
    <row r="29" spans="1:11" x14ac:dyDescent="0.25">
      <c r="B29" s="93" t="s">
        <v>533</v>
      </c>
      <c r="C29" s="58">
        <v>44564</v>
      </c>
      <c r="D29" s="59">
        <v>-600</v>
      </c>
      <c r="E29" t="s">
        <v>528</v>
      </c>
      <c r="F29"/>
      <c r="G29" t="s">
        <v>534</v>
      </c>
      <c r="H29" t="s">
        <v>534</v>
      </c>
      <c r="I29">
        <v>519000</v>
      </c>
    </row>
    <row r="30" spans="1:11" x14ac:dyDescent="0.25">
      <c r="B30" s="93" t="s">
        <v>534</v>
      </c>
      <c r="C30" s="58">
        <v>44533</v>
      </c>
      <c r="D30" s="59">
        <v>-3.4</v>
      </c>
      <c r="E30" t="s">
        <v>528</v>
      </c>
      <c r="F30"/>
      <c r="G30" t="s">
        <v>532</v>
      </c>
      <c r="H30" t="s">
        <v>532</v>
      </c>
      <c r="I30"/>
    </row>
    <row r="31" spans="1:11" s="71" customFormat="1" x14ac:dyDescent="0.25">
      <c r="A31"/>
      <c r="B31" s="93" t="s">
        <v>534</v>
      </c>
      <c r="C31" s="58">
        <v>44531</v>
      </c>
      <c r="D31" s="59">
        <v>-2</v>
      </c>
      <c r="E31" t="s">
        <v>528</v>
      </c>
      <c r="F31"/>
      <c r="G31" t="s">
        <v>534</v>
      </c>
      <c r="H31" t="s">
        <v>534</v>
      </c>
      <c r="I31">
        <v>1232940534</v>
      </c>
    </row>
    <row r="32" spans="1:11" x14ac:dyDescent="0.25">
      <c r="A32" s="100"/>
      <c r="B32" s="93" t="s">
        <v>534</v>
      </c>
      <c r="C32" s="58">
        <v>44501</v>
      </c>
      <c r="D32" s="59">
        <v>-2</v>
      </c>
      <c r="E32" t="s">
        <v>528</v>
      </c>
      <c r="F32"/>
      <c r="G32" t="s">
        <v>534</v>
      </c>
      <c r="H32" t="s">
        <v>534</v>
      </c>
      <c r="I32">
        <v>1232940534</v>
      </c>
    </row>
    <row r="33" spans="1:9" x14ac:dyDescent="0.25">
      <c r="B33" s="93" t="s">
        <v>534</v>
      </c>
      <c r="C33" s="58">
        <v>44470</v>
      </c>
      <c r="D33" s="59">
        <v>-10</v>
      </c>
      <c r="E33" t="s">
        <v>528</v>
      </c>
      <c r="F33"/>
      <c r="G33" t="s">
        <v>534</v>
      </c>
      <c r="H33" t="s">
        <v>534</v>
      </c>
      <c r="I33">
        <v>1232940534</v>
      </c>
    </row>
    <row r="34" spans="1:9" x14ac:dyDescent="0.25">
      <c r="B34" s="93" t="s">
        <v>534</v>
      </c>
      <c r="C34" s="58">
        <v>44440</v>
      </c>
      <c r="D34" s="59">
        <v>-54</v>
      </c>
      <c r="E34" t="s">
        <v>528</v>
      </c>
      <c r="F34"/>
      <c r="G34" t="s">
        <v>534</v>
      </c>
      <c r="H34" t="s">
        <v>534</v>
      </c>
      <c r="I34">
        <v>1232940534</v>
      </c>
    </row>
    <row r="35" spans="1:9" x14ac:dyDescent="0.25">
      <c r="B35" s="93" t="s">
        <v>534</v>
      </c>
      <c r="C35" s="58">
        <v>44350</v>
      </c>
      <c r="D35" s="59">
        <v>-1.7</v>
      </c>
      <c r="E35" t="s">
        <v>528</v>
      </c>
      <c r="F35"/>
      <c r="G35" t="s">
        <v>532</v>
      </c>
      <c r="H35" t="s">
        <v>532</v>
      </c>
      <c r="I35"/>
    </row>
    <row r="36" spans="1:9" x14ac:dyDescent="0.25">
      <c r="A36" s="26">
        <f>SUM(D26:D35)</f>
        <v>-1643.1000000000001</v>
      </c>
      <c r="B36" s="103"/>
      <c r="C36" s="91"/>
      <c r="D36" s="92"/>
    </row>
    <row r="38" spans="1:9" ht="15.75" thickBot="1" x14ac:dyDescent="0.3">
      <c r="A38" s="73" t="s">
        <v>256</v>
      </c>
      <c r="B38" s="71"/>
      <c r="C38" s="71"/>
      <c r="D38" s="71"/>
      <c r="E38" s="71"/>
      <c r="F38" s="71"/>
      <c r="G38" s="71"/>
      <c r="H38" s="71"/>
      <c r="I38" s="71"/>
    </row>
    <row r="39" spans="1:9" ht="15.75" thickBot="1" x14ac:dyDescent="0.3">
      <c r="B39" s="95" t="s">
        <v>557</v>
      </c>
      <c r="C39" s="58">
        <v>44468</v>
      </c>
      <c r="D39" s="59">
        <v>300</v>
      </c>
      <c r="E39"/>
      <c r="F39" t="s">
        <v>528</v>
      </c>
      <c r="G39" t="s">
        <v>536</v>
      </c>
      <c r="H39" t="s">
        <v>536</v>
      </c>
      <c r="I39" t="s">
        <v>647</v>
      </c>
    </row>
    <row r="40" spans="1:9" ht="15.75" thickBot="1" x14ac:dyDescent="0.3">
      <c r="B40" s="95" t="s">
        <v>557</v>
      </c>
      <c r="C40" s="58">
        <v>44459</v>
      </c>
      <c r="D40" s="59">
        <v>300</v>
      </c>
      <c r="E40"/>
      <c r="F40" t="s">
        <v>528</v>
      </c>
      <c r="G40" t="s">
        <v>536</v>
      </c>
      <c r="H40" t="s">
        <v>536</v>
      </c>
      <c r="I40" t="s">
        <v>604</v>
      </c>
    </row>
    <row r="41" spans="1:9" ht="15.75" thickBot="1" x14ac:dyDescent="0.3">
      <c r="B41" s="95" t="s">
        <v>557</v>
      </c>
      <c r="C41" s="58">
        <v>44452</v>
      </c>
      <c r="D41" s="59">
        <v>300</v>
      </c>
      <c r="E41"/>
      <c r="F41" t="s">
        <v>528</v>
      </c>
      <c r="G41" t="s">
        <v>536</v>
      </c>
      <c r="H41" t="s">
        <v>536</v>
      </c>
      <c r="I41" t="s">
        <v>660</v>
      </c>
    </row>
    <row r="42" spans="1:9" ht="15.75" thickBot="1" x14ac:dyDescent="0.3">
      <c r="B42" s="95" t="s">
        <v>557</v>
      </c>
      <c r="C42" s="58">
        <v>44452</v>
      </c>
      <c r="D42" s="59">
        <v>300</v>
      </c>
      <c r="E42" t="s">
        <v>661</v>
      </c>
      <c r="F42" t="s">
        <v>528</v>
      </c>
      <c r="G42" t="s">
        <v>662</v>
      </c>
      <c r="H42" t="s">
        <v>662</v>
      </c>
      <c r="I42" t="s">
        <v>663</v>
      </c>
    </row>
    <row r="43" spans="1:9" ht="15.75" thickBot="1" x14ac:dyDescent="0.3">
      <c r="B43" s="95" t="s">
        <v>557</v>
      </c>
      <c r="C43" s="58">
        <v>44452</v>
      </c>
      <c r="D43" s="59">
        <v>300</v>
      </c>
      <c r="E43"/>
      <c r="F43" t="s">
        <v>528</v>
      </c>
      <c r="G43" t="s">
        <v>536</v>
      </c>
      <c r="H43" t="s">
        <v>536</v>
      </c>
      <c r="I43" t="s">
        <v>605</v>
      </c>
    </row>
    <row r="44" spans="1:9" ht="15.75" thickBot="1" x14ac:dyDescent="0.3">
      <c r="B44" s="95" t="s">
        <v>557</v>
      </c>
      <c r="C44" s="58">
        <v>44448</v>
      </c>
      <c r="D44" s="59">
        <v>300</v>
      </c>
      <c r="E44"/>
      <c r="F44" t="s">
        <v>528</v>
      </c>
      <c r="G44" t="s">
        <v>536</v>
      </c>
      <c r="H44" t="s">
        <v>536</v>
      </c>
      <c r="I44" t="s">
        <v>664</v>
      </c>
    </row>
    <row r="45" spans="1:9" ht="15.75" thickBot="1" x14ac:dyDescent="0.3">
      <c r="B45" s="95" t="s">
        <v>557</v>
      </c>
      <c r="C45" s="58">
        <v>44438</v>
      </c>
      <c r="D45" s="59">
        <v>300</v>
      </c>
      <c r="E45" t="s">
        <v>572</v>
      </c>
      <c r="F45" t="s">
        <v>528</v>
      </c>
      <c r="G45" t="s">
        <v>573</v>
      </c>
      <c r="H45" t="s">
        <v>573</v>
      </c>
      <c r="I45" t="s">
        <v>574</v>
      </c>
    </row>
    <row r="46" spans="1:9" ht="15.75" thickBot="1" x14ac:dyDescent="0.3">
      <c r="B46" s="95" t="s">
        <v>557</v>
      </c>
      <c r="C46" s="58">
        <v>44438</v>
      </c>
      <c r="D46" s="59">
        <v>300</v>
      </c>
      <c r="E46"/>
      <c r="F46" t="s">
        <v>528</v>
      </c>
      <c r="G46" t="s">
        <v>558</v>
      </c>
      <c r="H46" t="s">
        <v>558</v>
      </c>
      <c r="I46" t="s">
        <v>558</v>
      </c>
    </row>
    <row r="47" spans="1:9" ht="15.75" thickBot="1" x14ac:dyDescent="0.3">
      <c r="B47" s="95" t="s">
        <v>557</v>
      </c>
      <c r="C47" s="58">
        <v>44438</v>
      </c>
      <c r="D47" s="59">
        <v>300</v>
      </c>
      <c r="E47" t="s">
        <v>661</v>
      </c>
      <c r="F47" t="s">
        <v>528</v>
      </c>
      <c r="G47" t="s">
        <v>559</v>
      </c>
      <c r="H47" t="s">
        <v>559</v>
      </c>
      <c r="I47" t="s">
        <v>559</v>
      </c>
    </row>
    <row r="48" spans="1:9" ht="15.75" thickBot="1" x14ac:dyDescent="0.3">
      <c r="B48" s="95" t="s">
        <v>557</v>
      </c>
      <c r="C48" s="58">
        <v>44438</v>
      </c>
      <c r="D48" s="59">
        <v>300</v>
      </c>
      <c r="E48"/>
      <c r="F48" t="s">
        <v>528</v>
      </c>
      <c r="G48" t="s">
        <v>536</v>
      </c>
      <c r="H48" t="s">
        <v>536</v>
      </c>
      <c r="I48" t="s">
        <v>618</v>
      </c>
    </row>
    <row r="49" spans="2:9" ht="15.75" thickBot="1" x14ac:dyDescent="0.3">
      <c r="B49" s="95" t="s">
        <v>557</v>
      </c>
      <c r="C49" s="58">
        <v>44434</v>
      </c>
      <c r="D49" s="59">
        <v>300</v>
      </c>
      <c r="E49" t="s">
        <v>568</v>
      </c>
      <c r="F49" t="s">
        <v>528</v>
      </c>
      <c r="G49" t="s">
        <v>580</v>
      </c>
      <c r="H49" t="s">
        <v>580</v>
      </c>
      <c r="I49" t="s">
        <v>667</v>
      </c>
    </row>
    <row r="50" spans="2:9" ht="15.75" thickBot="1" x14ac:dyDescent="0.3">
      <c r="B50" s="95" t="s">
        <v>557</v>
      </c>
      <c r="C50" s="58">
        <v>44434</v>
      </c>
      <c r="D50" s="59">
        <v>300</v>
      </c>
      <c r="E50"/>
      <c r="F50" t="s">
        <v>528</v>
      </c>
      <c r="G50" t="s">
        <v>536</v>
      </c>
      <c r="H50" t="s">
        <v>536</v>
      </c>
      <c r="I50" t="s">
        <v>537</v>
      </c>
    </row>
    <row r="51" spans="2:9" ht="15.75" thickBot="1" x14ac:dyDescent="0.3">
      <c r="B51" s="95" t="s">
        <v>557</v>
      </c>
      <c r="C51" s="58">
        <v>44434</v>
      </c>
      <c r="D51" s="59">
        <v>300</v>
      </c>
      <c r="E51"/>
      <c r="F51" t="s">
        <v>528</v>
      </c>
      <c r="G51" t="s">
        <v>536</v>
      </c>
      <c r="H51" t="s">
        <v>536</v>
      </c>
      <c r="I51" t="s">
        <v>576</v>
      </c>
    </row>
    <row r="52" spans="2:9" ht="15.75" thickBot="1" x14ac:dyDescent="0.3">
      <c r="B52" s="95" t="s">
        <v>557</v>
      </c>
      <c r="C52" s="58">
        <v>44434</v>
      </c>
      <c r="D52" s="59">
        <v>300</v>
      </c>
      <c r="E52"/>
      <c r="F52" t="s">
        <v>528</v>
      </c>
      <c r="G52" t="s">
        <v>536</v>
      </c>
      <c r="H52" t="s">
        <v>536</v>
      </c>
      <c r="I52" t="s">
        <v>578</v>
      </c>
    </row>
    <row r="53" spans="2:9" ht="15.75" thickBot="1" x14ac:dyDescent="0.3">
      <c r="B53" s="95" t="s">
        <v>557</v>
      </c>
      <c r="C53" s="58">
        <v>44434</v>
      </c>
      <c r="D53" s="59">
        <v>300</v>
      </c>
      <c r="E53"/>
      <c r="F53" t="s">
        <v>528</v>
      </c>
      <c r="G53" t="s">
        <v>536</v>
      </c>
      <c r="H53" t="s">
        <v>536</v>
      </c>
      <c r="I53" t="s">
        <v>668</v>
      </c>
    </row>
    <row r="54" spans="2:9" ht="15.75" thickBot="1" x14ac:dyDescent="0.3">
      <c r="B54" s="95" t="s">
        <v>557</v>
      </c>
      <c r="C54" s="58">
        <v>44431</v>
      </c>
      <c r="D54" s="59">
        <v>300</v>
      </c>
      <c r="E54"/>
      <c r="F54" t="s">
        <v>528</v>
      </c>
      <c r="G54" t="s">
        <v>536</v>
      </c>
      <c r="H54" t="s">
        <v>536</v>
      </c>
      <c r="I54" t="s">
        <v>575</v>
      </c>
    </row>
    <row r="55" spans="2:9" ht="15.75" thickBot="1" x14ac:dyDescent="0.3">
      <c r="B55" s="95" t="s">
        <v>557</v>
      </c>
      <c r="C55" s="58">
        <v>44431</v>
      </c>
      <c r="D55" s="59">
        <v>300</v>
      </c>
      <c r="E55"/>
      <c r="F55" t="s">
        <v>528</v>
      </c>
      <c r="G55" t="s">
        <v>536</v>
      </c>
      <c r="H55" t="s">
        <v>536</v>
      </c>
      <c r="I55" t="s">
        <v>613</v>
      </c>
    </row>
    <row r="56" spans="2:9" ht="15.75" thickBot="1" x14ac:dyDescent="0.3">
      <c r="B56" s="95" t="s">
        <v>557</v>
      </c>
      <c r="C56" s="58">
        <v>44427</v>
      </c>
      <c r="D56" s="59">
        <v>300</v>
      </c>
      <c r="E56"/>
      <c r="F56" t="s">
        <v>528</v>
      </c>
      <c r="G56" t="s">
        <v>536</v>
      </c>
      <c r="H56" t="s">
        <v>536</v>
      </c>
      <c r="I56" t="s">
        <v>641</v>
      </c>
    </row>
    <row r="57" spans="2:9" ht="15.75" thickBot="1" x14ac:dyDescent="0.3">
      <c r="B57" s="95" t="s">
        <v>557</v>
      </c>
      <c r="C57" s="58">
        <v>44427</v>
      </c>
      <c r="D57" s="59">
        <v>300</v>
      </c>
      <c r="E57"/>
      <c r="F57" t="s">
        <v>528</v>
      </c>
      <c r="G57" t="s">
        <v>536</v>
      </c>
      <c r="H57" t="s">
        <v>536</v>
      </c>
      <c r="I57" t="s">
        <v>618</v>
      </c>
    </row>
    <row r="58" spans="2:9" ht="15.75" thickBot="1" x14ac:dyDescent="0.3">
      <c r="B58" s="95" t="s">
        <v>557</v>
      </c>
      <c r="C58" s="58">
        <v>44424</v>
      </c>
      <c r="D58" s="59">
        <v>300</v>
      </c>
      <c r="E58"/>
      <c r="F58" t="s">
        <v>528</v>
      </c>
      <c r="G58" t="s">
        <v>536</v>
      </c>
      <c r="H58" t="s">
        <v>536</v>
      </c>
      <c r="I58" t="s">
        <v>537</v>
      </c>
    </row>
    <row r="59" spans="2:9" ht="15.75" thickBot="1" x14ac:dyDescent="0.3">
      <c r="B59" s="95" t="s">
        <v>557</v>
      </c>
      <c r="C59" s="58">
        <v>44424</v>
      </c>
      <c r="D59" s="59">
        <v>300</v>
      </c>
      <c r="E59"/>
      <c r="F59" t="s">
        <v>528</v>
      </c>
      <c r="G59" t="s">
        <v>536</v>
      </c>
      <c r="H59" t="s">
        <v>536</v>
      </c>
      <c r="I59" t="s">
        <v>537</v>
      </c>
    </row>
    <row r="60" spans="2:9" ht="15.75" thickBot="1" x14ac:dyDescent="0.3">
      <c r="B60" s="95" t="s">
        <v>557</v>
      </c>
      <c r="C60" s="58">
        <v>44421</v>
      </c>
      <c r="D60" s="59">
        <v>300</v>
      </c>
      <c r="E60"/>
      <c r="F60" t="s">
        <v>528</v>
      </c>
      <c r="G60" t="s">
        <v>566</v>
      </c>
      <c r="H60" t="s">
        <v>566</v>
      </c>
      <c r="I60" t="s">
        <v>566</v>
      </c>
    </row>
    <row r="61" spans="2:9" ht="15.75" thickBot="1" x14ac:dyDescent="0.3">
      <c r="B61" s="95" t="s">
        <v>557</v>
      </c>
      <c r="C61" s="58">
        <v>44418</v>
      </c>
      <c r="D61" s="59">
        <v>300</v>
      </c>
      <c r="E61"/>
      <c r="F61" t="s">
        <v>528</v>
      </c>
      <c r="G61" t="s">
        <v>614</v>
      </c>
      <c r="H61" t="s">
        <v>614</v>
      </c>
      <c r="I61" t="s">
        <v>614</v>
      </c>
    </row>
    <row r="62" spans="2:9" ht="15.75" thickBot="1" x14ac:dyDescent="0.3">
      <c r="B62" s="95" t="s">
        <v>557</v>
      </c>
      <c r="C62" s="58">
        <v>44418</v>
      </c>
      <c r="D62" s="59">
        <v>300</v>
      </c>
      <c r="E62"/>
      <c r="F62" t="s">
        <v>528</v>
      </c>
      <c r="G62" t="s">
        <v>536</v>
      </c>
      <c r="H62" t="s">
        <v>536</v>
      </c>
      <c r="I62" t="s">
        <v>582</v>
      </c>
    </row>
    <row r="63" spans="2:9" ht="15.75" thickBot="1" x14ac:dyDescent="0.3">
      <c r="B63" s="95" t="s">
        <v>557</v>
      </c>
      <c r="C63" s="58">
        <v>44418</v>
      </c>
      <c r="D63" s="59">
        <v>300</v>
      </c>
      <c r="E63"/>
      <c r="F63" t="s">
        <v>528</v>
      </c>
      <c r="G63" t="s">
        <v>536</v>
      </c>
      <c r="H63" t="s">
        <v>536</v>
      </c>
      <c r="I63" t="s">
        <v>569</v>
      </c>
    </row>
    <row r="64" spans="2:9" ht="15.75" thickBot="1" x14ac:dyDescent="0.3">
      <c r="B64" s="95" t="s">
        <v>557</v>
      </c>
      <c r="C64" s="58">
        <v>44417</v>
      </c>
      <c r="D64" s="59">
        <v>300</v>
      </c>
      <c r="E64"/>
      <c r="F64" t="s">
        <v>528</v>
      </c>
      <c r="G64" t="s">
        <v>536</v>
      </c>
      <c r="H64" t="s">
        <v>536</v>
      </c>
      <c r="I64" t="s">
        <v>602</v>
      </c>
    </row>
    <row r="65" spans="1:9" ht="15.75" thickBot="1" x14ac:dyDescent="0.3">
      <c r="B65" s="95" t="s">
        <v>557</v>
      </c>
      <c r="C65" s="58">
        <v>44417</v>
      </c>
      <c r="D65" s="59">
        <v>300</v>
      </c>
      <c r="E65"/>
      <c r="F65" t="s">
        <v>528</v>
      </c>
      <c r="G65" t="s">
        <v>536</v>
      </c>
      <c r="H65" t="s">
        <v>536</v>
      </c>
      <c r="I65" t="s">
        <v>579</v>
      </c>
    </row>
    <row r="66" spans="1:9" ht="15.75" thickBot="1" x14ac:dyDescent="0.3">
      <c r="B66" s="95" t="s">
        <v>557</v>
      </c>
      <c r="C66" s="58">
        <v>44417</v>
      </c>
      <c r="D66" s="59">
        <v>300</v>
      </c>
      <c r="E66"/>
      <c r="F66" t="s">
        <v>528</v>
      </c>
      <c r="G66" t="s">
        <v>536</v>
      </c>
      <c r="H66" t="s">
        <v>536</v>
      </c>
      <c r="I66" t="s">
        <v>639</v>
      </c>
    </row>
    <row r="67" spans="1:9" ht="15.75" thickBot="1" x14ac:dyDescent="0.3">
      <c r="B67" s="95" t="s">
        <v>557</v>
      </c>
      <c r="C67" s="58">
        <v>44417</v>
      </c>
      <c r="D67" s="59">
        <v>300</v>
      </c>
      <c r="E67"/>
      <c r="F67" t="s">
        <v>528</v>
      </c>
      <c r="G67" t="s">
        <v>536</v>
      </c>
      <c r="H67" t="s">
        <v>536</v>
      </c>
      <c r="I67" t="s">
        <v>608</v>
      </c>
    </row>
    <row r="68" spans="1:9" ht="15.75" thickBot="1" x14ac:dyDescent="0.3">
      <c r="B68" s="95" t="s">
        <v>557</v>
      </c>
      <c r="C68" s="58">
        <v>44417</v>
      </c>
      <c r="D68" s="59">
        <v>300</v>
      </c>
      <c r="E68"/>
      <c r="F68" t="s">
        <v>528</v>
      </c>
      <c r="G68" t="s">
        <v>536</v>
      </c>
      <c r="H68" t="s">
        <v>536</v>
      </c>
      <c r="I68" t="s">
        <v>597</v>
      </c>
    </row>
    <row r="69" spans="1:9" ht="15.75" thickBot="1" x14ac:dyDescent="0.3">
      <c r="B69" s="95" t="s">
        <v>557</v>
      </c>
      <c r="C69" s="58">
        <v>44417</v>
      </c>
      <c r="D69" s="59">
        <v>300</v>
      </c>
      <c r="E69"/>
      <c r="F69" t="s">
        <v>528</v>
      </c>
      <c r="G69" t="s">
        <v>536</v>
      </c>
      <c r="H69" t="s">
        <v>536</v>
      </c>
      <c r="I69" t="s">
        <v>672</v>
      </c>
    </row>
    <row r="70" spans="1:9" s="71" customFormat="1" ht="15.75" thickBot="1" x14ac:dyDescent="0.3">
      <c r="A70"/>
      <c r="B70" s="95" t="s">
        <v>557</v>
      </c>
      <c r="C70" s="58">
        <v>44417</v>
      </c>
      <c r="D70" s="59">
        <v>300</v>
      </c>
      <c r="E70"/>
      <c r="F70" t="s">
        <v>528</v>
      </c>
      <c r="G70" t="s">
        <v>536</v>
      </c>
      <c r="H70" t="s">
        <v>536</v>
      </c>
      <c r="I70" t="s">
        <v>611</v>
      </c>
    </row>
    <row r="71" spans="1:9" ht="15.75" thickBot="1" x14ac:dyDescent="0.3">
      <c r="B71" s="95" t="s">
        <v>557</v>
      </c>
      <c r="C71" s="58">
        <v>44417</v>
      </c>
      <c r="D71" s="59">
        <v>300</v>
      </c>
      <c r="E71"/>
      <c r="F71" t="s">
        <v>528</v>
      </c>
      <c r="G71" t="s">
        <v>536</v>
      </c>
      <c r="H71" t="s">
        <v>536</v>
      </c>
      <c r="I71" t="s">
        <v>612</v>
      </c>
    </row>
    <row r="72" spans="1:9" ht="15.75" thickBot="1" x14ac:dyDescent="0.3">
      <c r="B72" s="95" t="s">
        <v>557</v>
      </c>
      <c r="C72" s="58">
        <v>44417</v>
      </c>
      <c r="D72" s="59">
        <v>300</v>
      </c>
      <c r="E72"/>
      <c r="F72" t="s">
        <v>528</v>
      </c>
      <c r="G72" t="s">
        <v>536</v>
      </c>
      <c r="H72" t="s">
        <v>536</v>
      </c>
      <c r="I72" t="s">
        <v>603</v>
      </c>
    </row>
    <row r="73" spans="1:9" ht="15.75" thickBot="1" x14ac:dyDescent="0.3">
      <c r="B73" s="95" t="s">
        <v>557</v>
      </c>
      <c r="C73" s="58">
        <v>44417</v>
      </c>
      <c r="D73" s="59">
        <v>300</v>
      </c>
      <c r="E73"/>
      <c r="F73" t="s">
        <v>528</v>
      </c>
      <c r="G73" t="s">
        <v>536</v>
      </c>
      <c r="H73" t="s">
        <v>536</v>
      </c>
      <c r="I73" t="s">
        <v>596</v>
      </c>
    </row>
    <row r="74" spans="1:9" ht="15.75" thickBot="1" x14ac:dyDescent="0.3">
      <c r="B74" s="95" t="s">
        <v>557</v>
      </c>
      <c r="C74" s="58">
        <v>44417</v>
      </c>
      <c r="D74" s="59">
        <v>300</v>
      </c>
      <c r="E74"/>
      <c r="F74" t="s">
        <v>528</v>
      </c>
      <c r="G74" t="s">
        <v>536</v>
      </c>
      <c r="H74" t="s">
        <v>536</v>
      </c>
      <c r="I74" t="s">
        <v>577</v>
      </c>
    </row>
    <row r="75" spans="1:9" ht="15.75" thickBot="1" x14ac:dyDescent="0.3">
      <c r="B75" s="95" t="s">
        <v>557</v>
      </c>
      <c r="C75" s="58">
        <v>44417</v>
      </c>
      <c r="D75" s="59">
        <v>300</v>
      </c>
      <c r="E75"/>
      <c r="F75" t="s">
        <v>528</v>
      </c>
      <c r="G75" t="s">
        <v>536</v>
      </c>
      <c r="H75" t="s">
        <v>536</v>
      </c>
      <c r="I75" t="s">
        <v>610</v>
      </c>
    </row>
    <row r="76" spans="1:9" ht="15.75" thickBot="1" x14ac:dyDescent="0.3">
      <c r="B76" s="95" t="s">
        <v>557</v>
      </c>
      <c r="C76" s="58">
        <v>44377</v>
      </c>
      <c r="D76" s="59">
        <v>300</v>
      </c>
      <c r="E76"/>
      <c r="F76" t="s">
        <v>528</v>
      </c>
      <c r="G76" t="s">
        <v>615</v>
      </c>
      <c r="H76" t="s">
        <v>615</v>
      </c>
      <c r="I76" t="s">
        <v>615</v>
      </c>
    </row>
    <row r="77" spans="1:9" x14ac:dyDescent="0.25">
      <c r="A77" s="26">
        <f>SUM(D39:D76)</f>
        <v>11400</v>
      </c>
      <c r="D77" s="92"/>
    </row>
    <row r="78" spans="1:9" ht="15.75" thickBot="1" x14ac:dyDescent="0.3">
      <c r="A78" s="71" t="s">
        <v>624</v>
      </c>
      <c r="B78" s="72"/>
      <c r="C78" s="73"/>
      <c r="D78" s="74"/>
      <c r="E78" s="71"/>
      <c r="F78" s="71"/>
      <c r="G78" s="71"/>
      <c r="H78" s="75"/>
      <c r="I78" s="71"/>
    </row>
    <row r="79" spans="1:9" ht="15.75" thickBot="1" x14ac:dyDescent="0.3">
      <c r="B79" s="90" t="s">
        <v>535</v>
      </c>
      <c r="C79" s="58">
        <v>44508</v>
      </c>
      <c r="D79" s="59">
        <v>440</v>
      </c>
      <c r="E79"/>
      <c r="F79" t="s">
        <v>528</v>
      </c>
      <c r="G79" t="s">
        <v>536</v>
      </c>
      <c r="H79" t="s">
        <v>536</v>
      </c>
      <c r="I79" t="s">
        <v>537</v>
      </c>
    </row>
    <row r="80" spans="1:9" ht="15.75" thickBot="1" x14ac:dyDescent="0.3">
      <c r="B80" s="90" t="s">
        <v>535</v>
      </c>
      <c r="C80" s="58">
        <v>44480</v>
      </c>
      <c r="D80" s="59">
        <v>1260</v>
      </c>
      <c r="E80"/>
      <c r="F80" t="s">
        <v>528</v>
      </c>
      <c r="G80" t="s">
        <v>536</v>
      </c>
      <c r="H80" t="s">
        <v>536</v>
      </c>
      <c r="I80" t="s">
        <v>537</v>
      </c>
    </row>
    <row r="81" spans="1:10" ht="15.75" thickBot="1" x14ac:dyDescent="0.3">
      <c r="B81" s="90" t="s">
        <v>535</v>
      </c>
      <c r="C81" s="58">
        <v>44424</v>
      </c>
      <c r="D81" s="59">
        <v>740</v>
      </c>
      <c r="E81"/>
      <c r="F81" t="s">
        <v>528</v>
      </c>
      <c r="G81" t="s">
        <v>536</v>
      </c>
      <c r="H81" t="s">
        <v>536</v>
      </c>
      <c r="I81" t="s">
        <v>537</v>
      </c>
    </row>
    <row r="82" spans="1:10" ht="15.75" thickBot="1" x14ac:dyDescent="0.3">
      <c r="B82" s="90" t="s">
        <v>535</v>
      </c>
      <c r="C82" s="58">
        <v>44424</v>
      </c>
      <c r="D82" s="59">
        <v>980</v>
      </c>
      <c r="E82"/>
      <c r="F82" t="s">
        <v>528</v>
      </c>
      <c r="G82" t="s">
        <v>536</v>
      </c>
      <c r="H82" t="s">
        <v>536</v>
      </c>
      <c r="I82" t="s">
        <v>537</v>
      </c>
    </row>
    <row r="83" spans="1:10" x14ac:dyDescent="0.25">
      <c r="A83" s="66">
        <f>SUM(D79:D82)</f>
        <v>3420</v>
      </c>
      <c r="B83" s="58"/>
      <c r="C83" s="59"/>
      <c r="D83"/>
      <c r="E83"/>
      <c r="F83"/>
      <c r="G83"/>
      <c r="H83"/>
      <c r="I83"/>
    </row>
    <row r="84" spans="1:10" x14ac:dyDescent="0.25">
      <c r="A84" s="71" t="s">
        <v>496</v>
      </c>
      <c r="B84" s="72"/>
      <c r="C84" s="73"/>
      <c r="D84" s="74"/>
      <c r="E84" s="71"/>
      <c r="F84" s="71"/>
      <c r="G84" s="71"/>
      <c r="H84" s="75"/>
      <c r="I84" s="71"/>
    </row>
    <row r="85" spans="1:10" x14ac:dyDescent="0.25">
      <c r="B85" s="58"/>
      <c r="C85" s="59"/>
      <c r="D85" s="59">
        <v>0</v>
      </c>
      <c r="E85"/>
      <c r="F85" s="62"/>
      <c r="G85" s="62"/>
      <c r="H85"/>
      <c r="I85"/>
    </row>
    <row r="86" spans="1:10" x14ac:dyDescent="0.25">
      <c r="A86" s="66">
        <f>SUM(D85)</f>
        <v>0</v>
      </c>
      <c r="B86" s="58"/>
      <c r="C86" s="59"/>
      <c r="D86"/>
      <c r="E86"/>
      <c r="F86"/>
      <c r="G86"/>
      <c r="H86"/>
      <c r="I86"/>
    </row>
    <row r="87" spans="1:10" x14ac:dyDescent="0.25">
      <c r="A87" s="71" t="s">
        <v>489</v>
      </c>
      <c r="B87" s="71"/>
      <c r="C87" s="71"/>
      <c r="D87" s="71"/>
      <c r="E87" s="71"/>
      <c r="F87" s="71"/>
      <c r="G87" s="71"/>
      <c r="H87" s="71"/>
      <c r="I87" s="71"/>
    </row>
    <row r="88" spans="1:10" x14ac:dyDescent="0.25">
      <c r="B88" s="108" t="s">
        <v>684</v>
      </c>
      <c r="C88" s="58">
        <v>44677</v>
      </c>
      <c r="D88" s="59">
        <v>500</v>
      </c>
      <c r="E88"/>
      <c r="F88" t="s">
        <v>528</v>
      </c>
      <c r="G88" t="s">
        <v>536</v>
      </c>
      <c r="H88" t="s">
        <v>536</v>
      </c>
      <c r="I88" t="s">
        <v>537</v>
      </c>
    </row>
    <row r="89" spans="1:10" x14ac:dyDescent="0.25">
      <c r="B89" s="108" t="s">
        <v>684</v>
      </c>
      <c r="C89" s="58">
        <v>44656</v>
      </c>
      <c r="D89" s="59">
        <v>500</v>
      </c>
      <c r="E89"/>
      <c r="F89" t="s">
        <v>528</v>
      </c>
      <c r="G89" t="s">
        <v>536</v>
      </c>
      <c r="H89" t="s">
        <v>536</v>
      </c>
      <c r="I89" t="s">
        <v>580</v>
      </c>
    </row>
    <row r="90" spans="1:10" x14ac:dyDescent="0.25">
      <c r="B90" s="108" t="s">
        <v>684</v>
      </c>
      <c r="C90" s="58">
        <v>44651</v>
      </c>
      <c r="D90" s="59">
        <v>500</v>
      </c>
      <c r="E90"/>
      <c r="F90" t="s">
        <v>528</v>
      </c>
      <c r="G90" t="s">
        <v>536</v>
      </c>
      <c r="H90" t="s">
        <v>536</v>
      </c>
      <c r="I90" t="s">
        <v>611</v>
      </c>
    </row>
    <row r="91" spans="1:10" x14ac:dyDescent="0.25">
      <c r="B91" s="108" t="s">
        <v>684</v>
      </c>
      <c r="C91" s="58">
        <v>44643</v>
      </c>
      <c r="D91" s="59">
        <v>500</v>
      </c>
      <c r="E91"/>
      <c r="F91" t="s">
        <v>528</v>
      </c>
      <c r="G91" t="s">
        <v>536</v>
      </c>
      <c r="H91" t="s">
        <v>536</v>
      </c>
      <c r="I91" t="s">
        <v>639</v>
      </c>
    </row>
    <row r="92" spans="1:10" x14ac:dyDescent="0.25">
      <c r="B92" s="108" t="s">
        <v>684</v>
      </c>
      <c r="C92" s="58">
        <v>44643</v>
      </c>
      <c r="D92" s="59">
        <v>500</v>
      </c>
      <c r="E92"/>
      <c r="F92" t="s">
        <v>528</v>
      </c>
      <c r="G92" t="s">
        <v>536</v>
      </c>
      <c r="H92" t="s">
        <v>536</v>
      </c>
      <c r="I92" t="s">
        <v>640</v>
      </c>
    </row>
    <row r="93" spans="1:10" x14ac:dyDescent="0.25">
      <c r="B93" s="108" t="s">
        <v>684</v>
      </c>
      <c r="C93" s="58">
        <v>44643</v>
      </c>
      <c r="D93" s="59">
        <v>1000</v>
      </c>
      <c r="E93"/>
      <c r="F93" t="s">
        <v>528</v>
      </c>
      <c r="G93" t="s">
        <v>536</v>
      </c>
      <c r="H93" t="s">
        <v>536</v>
      </c>
      <c r="I93" t="s">
        <v>577</v>
      </c>
    </row>
    <row r="94" spans="1:10" x14ac:dyDescent="0.25">
      <c r="B94" s="108" t="s">
        <v>684</v>
      </c>
      <c r="C94" s="58">
        <v>44643</v>
      </c>
      <c r="D94" s="59">
        <v>1000</v>
      </c>
      <c r="E94"/>
      <c r="F94" t="s">
        <v>528</v>
      </c>
      <c r="G94" t="s">
        <v>536</v>
      </c>
      <c r="H94" t="s">
        <v>536</v>
      </c>
      <c r="I94" t="s">
        <v>558</v>
      </c>
      <c r="J94"/>
    </row>
    <row r="95" spans="1:10" s="71" customFormat="1" x14ac:dyDescent="0.25">
      <c r="A95"/>
      <c r="B95" s="108" t="s">
        <v>684</v>
      </c>
      <c r="C95" s="58">
        <v>44617</v>
      </c>
      <c r="D95" s="59">
        <v>500</v>
      </c>
      <c r="E95"/>
      <c r="F95" t="s">
        <v>528</v>
      </c>
      <c r="G95" t="s">
        <v>536</v>
      </c>
      <c r="H95" t="s">
        <v>536</v>
      </c>
      <c r="I95" t="s">
        <v>641</v>
      </c>
    </row>
    <row r="96" spans="1:10" x14ac:dyDescent="0.25">
      <c r="B96" s="108" t="s">
        <v>684</v>
      </c>
      <c r="C96" s="58">
        <v>44616</v>
      </c>
      <c r="D96" s="59">
        <v>500</v>
      </c>
      <c r="E96"/>
      <c r="F96" t="s">
        <v>528</v>
      </c>
      <c r="G96" t="s">
        <v>536</v>
      </c>
      <c r="H96" t="s">
        <v>536</v>
      </c>
      <c r="I96" t="s">
        <v>609</v>
      </c>
      <c r="J96"/>
    </row>
    <row r="97" spans="1:10" x14ac:dyDescent="0.25">
      <c r="B97" s="108" t="s">
        <v>684</v>
      </c>
      <c r="C97" s="58">
        <v>44606</v>
      </c>
      <c r="D97" s="59">
        <v>500</v>
      </c>
      <c r="E97"/>
      <c r="F97" t="s">
        <v>528</v>
      </c>
      <c r="G97" t="s">
        <v>536</v>
      </c>
      <c r="H97" t="s">
        <v>536</v>
      </c>
      <c r="I97" t="s">
        <v>647</v>
      </c>
      <c r="J97"/>
    </row>
    <row r="98" spans="1:10" s="71" customFormat="1" x14ac:dyDescent="0.25">
      <c r="A98"/>
      <c r="B98" s="108" t="s">
        <v>684</v>
      </c>
      <c r="C98" s="58">
        <v>44606</v>
      </c>
      <c r="D98" s="59">
        <v>500</v>
      </c>
      <c r="E98"/>
      <c r="F98" t="s">
        <v>528</v>
      </c>
      <c r="G98" t="s">
        <v>536</v>
      </c>
      <c r="H98" t="s">
        <v>536</v>
      </c>
      <c r="I98" t="s">
        <v>608</v>
      </c>
    </row>
    <row r="99" spans="1:10" s="1" customFormat="1" x14ac:dyDescent="0.25">
      <c r="A99"/>
      <c r="B99" s="108" t="s">
        <v>684</v>
      </c>
      <c r="C99" s="58">
        <v>44606</v>
      </c>
      <c r="D99" s="59">
        <v>500</v>
      </c>
      <c r="E99"/>
      <c r="F99" t="s">
        <v>528</v>
      </c>
      <c r="G99" t="s">
        <v>536</v>
      </c>
      <c r="H99" t="s">
        <v>536</v>
      </c>
      <c r="I99" t="s">
        <v>582</v>
      </c>
    </row>
    <row r="100" spans="1:10" s="1" customFormat="1" x14ac:dyDescent="0.25">
      <c r="A100" s="59">
        <f>SUM(D88:D99)</f>
        <v>7000</v>
      </c>
    </row>
    <row r="101" spans="1:10" s="71" customFormat="1" ht="15.75" thickBot="1" x14ac:dyDescent="0.3">
      <c r="A101" s="71" t="s">
        <v>255</v>
      </c>
    </row>
    <row r="102" spans="1:10" ht="15.75" thickBot="1" x14ac:dyDescent="0.3">
      <c r="B102" s="90" t="s">
        <v>526</v>
      </c>
      <c r="C102" s="58">
        <v>44517</v>
      </c>
      <c r="D102" s="59">
        <v>11</v>
      </c>
      <c r="E102" t="s">
        <v>527</v>
      </c>
      <c r="F102" t="s">
        <v>528</v>
      </c>
      <c r="G102" t="s">
        <v>529</v>
      </c>
      <c r="H102" t="s">
        <v>529</v>
      </c>
      <c r="I102" t="s">
        <v>655</v>
      </c>
    </row>
    <row r="103" spans="1:10" ht="15.75" thickBot="1" x14ac:dyDescent="0.3">
      <c r="B103" s="94" t="s">
        <v>539</v>
      </c>
      <c r="C103" s="58">
        <v>44518</v>
      </c>
      <c r="D103" s="59">
        <v>1186</v>
      </c>
      <c r="E103" t="s">
        <v>540</v>
      </c>
      <c r="F103" t="s">
        <v>528</v>
      </c>
      <c r="G103" t="s">
        <v>541</v>
      </c>
      <c r="H103" t="s">
        <v>541</v>
      </c>
      <c r="I103" t="s">
        <v>654</v>
      </c>
    </row>
    <row r="104" spans="1:10" ht="15.75" thickBot="1" x14ac:dyDescent="0.3">
      <c r="B104" s="90" t="s">
        <v>526</v>
      </c>
      <c r="C104" s="58">
        <v>44420</v>
      </c>
      <c r="D104" s="59">
        <v>0.5</v>
      </c>
      <c r="E104" t="s">
        <v>527</v>
      </c>
      <c r="F104" t="s">
        <v>528</v>
      </c>
      <c r="G104" t="s">
        <v>529</v>
      </c>
      <c r="H104" t="s">
        <v>529</v>
      </c>
      <c r="I104" t="s">
        <v>671</v>
      </c>
    </row>
    <row r="105" spans="1:10" ht="15.75" thickBot="1" x14ac:dyDescent="0.3">
      <c r="B105" s="90" t="s">
        <v>526</v>
      </c>
      <c r="C105" s="58">
        <v>44328</v>
      </c>
      <c r="D105" s="59">
        <v>53</v>
      </c>
      <c r="E105" t="s">
        <v>527</v>
      </c>
      <c r="F105" t="s">
        <v>528</v>
      </c>
      <c r="G105" t="s">
        <v>529</v>
      </c>
      <c r="H105" t="s">
        <v>529</v>
      </c>
      <c r="I105" t="s">
        <v>675</v>
      </c>
    </row>
    <row r="106" spans="1:10" x14ac:dyDescent="0.25">
      <c r="A106" s="26">
        <f>SUM(D102:D105)</f>
        <v>1250.5</v>
      </c>
      <c r="D106" s="92"/>
    </row>
    <row r="107" spans="1:10" x14ac:dyDescent="0.25">
      <c r="B107" s="93"/>
      <c r="C107" s="58"/>
      <c r="D107" s="59"/>
      <c r="E107"/>
      <c r="F107"/>
      <c r="G107"/>
      <c r="H107"/>
      <c r="I107"/>
    </row>
  </sheetData>
  <pageMargins left="0.7" right="0.7" top="0.75" bottom="0.75" header="0.3" footer="0.3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F7A7C-71CA-43D5-BFEC-BAF4481FD052}">
  <sheetPr>
    <tabColor theme="1" tint="0.499984740745262"/>
  </sheetPr>
  <dimension ref="A2:L39"/>
  <sheetViews>
    <sheetView workbookViewId="0">
      <selection activeCell="E7" sqref="E7"/>
    </sheetView>
  </sheetViews>
  <sheetFormatPr defaultColWidth="11.5703125" defaultRowHeight="15" x14ac:dyDescent="0.2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2" customWidth="1"/>
    <col min="10" max="10" width="11.5703125" style="2"/>
    <col min="11" max="11" width="8.140625" style="2" customWidth="1"/>
    <col min="12" max="12" width="22" style="2" customWidth="1"/>
    <col min="13" max="16384" width="11.5703125" style="1"/>
  </cols>
  <sheetData>
    <row r="2" spans="1:12" x14ac:dyDescent="0.2">
      <c r="D2" s="20">
        <v>44344</v>
      </c>
    </row>
    <row r="3" spans="1:12" ht="20.25" x14ac:dyDescent="0.3">
      <c r="A3" s="15" t="s">
        <v>36</v>
      </c>
      <c r="D3" s="33"/>
    </row>
    <row r="5" spans="1:12" ht="18" x14ac:dyDescent="0.25">
      <c r="A5" s="63" t="s">
        <v>514</v>
      </c>
      <c r="B5" s="64"/>
      <c r="C5" s="64"/>
    </row>
    <row r="6" spans="1:12" ht="15.75" x14ac:dyDescent="0.25">
      <c r="C6" s="61" t="s">
        <v>34</v>
      </c>
      <c r="D6" s="85" t="s">
        <v>34</v>
      </c>
      <c r="E6" s="61" t="s">
        <v>33</v>
      </c>
      <c r="F6" s="85" t="s">
        <v>33</v>
      </c>
      <c r="I6" s="2" t="s">
        <v>513</v>
      </c>
    </row>
    <row r="7" spans="1:12" ht="15.75" x14ac:dyDescent="0.25">
      <c r="C7" s="41">
        <v>43586</v>
      </c>
      <c r="D7" s="86">
        <v>43952</v>
      </c>
      <c r="E7" s="82">
        <v>43952</v>
      </c>
      <c r="F7" s="88">
        <v>44317</v>
      </c>
    </row>
    <row r="8" spans="1:12" ht="18" x14ac:dyDescent="0.25">
      <c r="A8" s="13" t="s">
        <v>32</v>
      </c>
      <c r="C8" s="41">
        <v>43951</v>
      </c>
      <c r="D8" s="86">
        <v>44316</v>
      </c>
      <c r="E8" s="82">
        <v>44316</v>
      </c>
      <c r="F8" s="88">
        <v>44681</v>
      </c>
      <c r="I8" s="12" t="s">
        <v>507</v>
      </c>
    </row>
    <row r="9" spans="1:12" x14ac:dyDescent="0.2">
      <c r="C9" s="38"/>
      <c r="D9" s="87"/>
      <c r="E9" s="61"/>
      <c r="F9" s="87"/>
    </row>
    <row r="10" spans="1:12" ht="15.75" x14ac:dyDescent="0.25">
      <c r="A10" s="6" t="s">
        <v>30</v>
      </c>
      <c r="C10" s="38"/>
      <c r="D10" s="61"/>
      <c r="E10" s="61"/>
      <c r="F10" s="45"/>
    </row>
    <row r="11" spans="1:12" x14ac:dyDescent="0.2">
      <c r="A11" s="9" t="s">
        <v>29</v>
      </c>
      <c r="C11" s="47">
        <v>13750</v>
      </c>
      <c r="D11" s="76">
        <f>'RU20-21'!A73</f>
        <v>12200</v>
      </c>
      <c r="E11" s="83">
        <v>12000</v>
      </c>
      <c r="F11" s="48">
        <v>10500</v>
      </c>
      <c r="I11" s="2">
        <f>35*300</f>
        <v>10500</v>
      </c>
      <c r="L11" s="2" t="s">
        <v>622</v>
      </c>
    </row>
    <row r="12" spans="1:12" x14ac:dyDescent="0.2">
      <c r="A12" s="9" t="s">
        <v>27</v>
      </c>
      <c r="C12" s="47">
        <v>0</v>
      </c>
      <c r="D12" s="48">
        <f>'RU20-21'!A98</f>
        <v>10370</v>
      </c>
      <c r="E12" s="83">
        <v>5000</v>
      </c>
      <c r="F12" s="48">
        <v>0</v>
      </c>
      <c r="L12" s="2" t="s">
        <v>508</v>
      </c>
    </row>
    <row r="13" spans="1:12" x14ac:dyDescent="0.2">
      <c r="A13" s="9" t="s">
        <v>25</v>
      </c>
      <c r="C13" s="47">
        <v>1340</v>
      </c>
      <c r="D13" s="76">
        <f>'RU20-21'!A101</f>
        <v>0</v>
      </c>
      <c r="E13" s="83">
        <v>10000</v>
      </c>
      <c r="F13" s="48">
        <v>10000</v>
      </c>
      <c r="I13" s="2" t="s">
        <v>625</v>
      </c>
      <c r="L13" s="2" t="s">
        <v>515</v>
      </c>
    </row>
    <row r="14" spans="1:12" x14ac:dyDescent="0.2">
      <c r="A14" s="9" t="s">
        <v>24</v>
      </c>
      <c r="C14" s="47">
        <v>2748</v>
      </c>
      <c r="D14" s="76">
        <f>'RU20-21'!A104</f>
        <v>0</v>
      </c>
      <c r="E14" s="83">
        <v>0</v>
      </c>
      <c r="F14" s="48">
        <v>0</v>
      </c>
      <c r="L14" s="2" t="s">
        <v>516</v>
      </c>
    </row>
    <row r="15" spans="1:12" x14ac:dyDescent="0.2">
      <c r="A15" s="9" t="s">
        <v>22</v>
      </c>
      <c r="C15" s="47">
        <v>5393.63</v>
      </c>
      <c r="D15" s="77">
        <f>'RU20-21'!A113</f>
        <v>2254.77</v>
      </c>
      <c r="E15" s="83">
        <v>0</v>
      </c>
      <c r="F15" s="48">
        <v>2000</v>
      </c>
      <c r="I15" s="2" t="s">
        <v>627</v>
      </c>
    </row>
    <row r="16" spans="1:12" ht="15.75" x14ac:dyDescent="0.25">
      <c r="A16" s="6" t="s">
        <v>21</v>
      </c>
      <c r="C16" s="47">
        <v>23231.63</v>
      </c>
      <c r="D16" s="78">
        <f>SUM(D11:D15)</f>
        <v>24824.77</v>
      </c>
      <c r="E16" s="83">
        <v>27000</v>
      </c>
      <c r="F16" s="49">
        <f>SUM(F11:F15)</f>
        <v>22500</v>
      </c>
    </row>
    <row r="17" spans="1:12" x14ac:dyDescent="0.2">
      <c r="C17" s="47"/>
      <c r="D17" s="79"/>
      <c r="E17" s="83"/>
      <c r="F17" s="48"/>
    </row>
    <row r="18" spans="1:12" x14ac:dyDescent="0.2">
      <c r="C18" s="47"/>
      <c r="D18" s="79"/>
      <c r="E18" s="83"/>
      <c r="F18" s="48"/>
    </row>
    <row r="19" spans="1:12" ht="15.75" x14ac:dyDescent="0.25">
      <c r="A19" s="6" t="s">
        <v>20</v>
      </c>
      <c r="C19" s="47"/>
      <c r="D19" s="79"/>
      <c r="E19" s="83"/>
      <c r="F19" s="48"/>
    </row>
    <row r="20" spans="1:12" x14ac:dyDescent="0.2">
      <c r="A20" s="9" t="s">
        <v>19</v>
      </c>
      <c r="C20" s="47">
        <v>-18480</v>
      </c>
      <c r="D20" s="79">
        <f>'RU20-21'!A6+'RU20-21'!A9+'RU20-21'!A13+'RU20-21'!A19</f>
        <v>-8092.95</v>
      </c>
      <c r="E20" s="83">
        <v>-13000</v>
      </c>
      <c r="F20" s="48">
        <v>-7000</v>
      </c>
      <c r="I20" s="2" t="s">
        <v>626</v>
      </c>
      <c r="L20" s="2" t="s">
        <v>623</v>
      </c>
    </row>
    <row r="21" spans="1:12" x14ac:dyDescent="0.2">
      <c r="A21" s="9" t="s">
        <v>16</v>
      </c>
      <c r="C21" s="47">
        <v>-15003.4</v>
      </c>
      <c r="D21" s="79">
        <f>'RU20-21'!A22</f>
        <v>-1830</v>
      </c>
      <c r="E21" s="83">
        <v>-5000</v>
      </c>
      <c r="F21" s="48">
        <v>-7000</v>
      </c>
      <c r="L21" s="2" t="s">
        <v>505</v>
      </c>
    </row>
    <row r="22" spans="1:12" x14ac:dyDescent="0.2">
      <c r="A22" s="9" t="s">
        <v>14</v>
      </c>
      <c r="C22" s="47">
        <v>-1550.9099999999999</v>
      </c>
      <c r="D22" s="79">
        <f>'RU20-21'!A33</f>
        <v>-1656</v>
      </c>
      <c r="E22" s="83">
        <v>-2000</v>
      </c>
      <c r="F22" s="48">
        <v>-1000</v>
      </c>
      <c r="L22" s="2" t="s">
        <v>504</v>
      </c>
    </row>
    <row r="23" spans="1:12" x14ac:dyDescent="0.2">
      <c r="A23" s="9" t="s">
        <v>11</v>
      </c>
      <c r="C23" s="47">
        <v>0</v>
      </c>
      <c r="D23" s="79">
        <v>0</v>
      </c>
      <c r="E23" s="83">
        <v>0</v>
      </c>
      <c r="F23" s="48">
        <v>0</v>
      </c>
    </row>
    <row r="24" spans="1:12" x14ac:dyDescent="0.2">
      <c r="A24" s="9" t="s">
        <v>10</v>
      </c>
      <c r="C24" s="47">
        <v>0</v>
      </c>
      <c r="D24" s="79">
        <v>0</v>
      </c>
      <c r="E24" s="83">
        <v>0</v>
      </c>
      <c r="F24" s="48">
        <v>0</v>
      </c>
    </row>
    <row r="25" spans="1:12" x14ac:dyDescent="0.2">
      <c r="A25" s="9" t="s">
        <v>9</v>
      </c>
      <c r="C25" s="47">
        <v>0</v>
      </c>
      <c r="D25" s="79">
        <v>0</v>
      </c>
      <c r="E25" s="83">
        <v>0</v>
      </c>
      <c r="F25" s="48">
        <v>0</v>
      </c>
    </row>
    <row r="26" spans="1:12" x14ac:dyDescent="0.2">
      <c r="A26" s="9" t="s">
        <v>8</v>
      </c>
      <c r="C26" s="47">
        <v>0</v>
      </c>
      <c r="D26" s="79">
        <v>0</v>
      </c>
      <c r="E26" s="83">
        <v>-4000</v>
      </c>
      <c r="F26" s="48">
        <v>-1000</v>
      </c>
      <c r="L26" s="2" t="s">
        <v>621</v>
      </c>
    </row>
    <row r="27" spans="1:12" ht="15.75" x14ac:dyDescent="0.25">
      <c r="A27" s="6" t="s">
        <v>6</v>
      </c>
      <c r="C27" s="47">
        <v>-35034.31</v>
      </c>
      <c r="D27" s="80">
        <f>SUM(D20:D26)</f>
        <v>-11578.95</v>
      </c>
      <c r="E27" s="83">
        <v>-24000</v>
      </c>
      <c r="F27" s="49">
        <f>SUM(F20:F26)</f>
        <v>-16000</v>
      </c>
    </row>
    <row r="28" spans="1:12" x14ac:dyDescent="0.2">
      <c r="C28" s="47"/>
      <c r="D28" s="79"/>
      <c r="E28" s="83"/>
      <c r="F28" s="48"/>
    </row>
    <row r="29" spans="1:12" ht="15.75" x14ac:dyDescent="0.25">
      <c r="A29" s="6" t="s">
        <v>5</v>
      </c>
      <c r="C29" s="47">
        <v>-11802.679999999997</v>
      </c>
      <c r="D29" s="80">
        <f>SUM(D16+D27)</f>
        <v>13245.82</v>
      </c>
      <c r="E29" s="83">
        <v>3000</v>
      </c>
      <c r="F29" s="80">
        <f>SUM(F16+F27)</f>
        <v>6500</v>
      </c>
    </row>
    <row r="30" spans="1:12" x14ac:dyDescent="0.2">
      <c r="C30" s="47"/>
      <c r="D30" s="79"/>
      <c r="E30" s="83"/>
      <c r="F30" s="48"/>
    </row>
    <row r="31" spans="1:12" x14ac:dyDescent="0.2">
      <c r="A31" s="9" t="s">
        <v>4</v>
      </c>
      <c r="C31" s="47">
        <v>0</v>
      </c>
      <c r="D31" s="79">
        <v>0</v>
      </c>
      <c r="E31" s="83">
        <v>0</v>
      </c>
      <c r="F31" s="50">
        <v>0</v>
      </c>
    </row>
    <row r="32" spans="1:12" x14ac:dyDescent="0.2">
      <c r="A32" s="9" t="s">
        <v>3</v>
      </c>
      <c r="C32" s="47">
        <v>0</v>
      </c>
      <c r="D32" s="79">
        <v>0</v>
      </c>
      <c r="E32" s="83">
        <v>0</v>
      </c>
      <c r="F32" s="50">
        <v>0</v>
      </c>
    </row>
    <row r="33" spans="1:6" x14ac:dyDescent="0.2">
      <c r="C33" s="47"/>
      <c r="D33" s="79"/>
      <c r="E33" s="83"/>
      <c r="F33" s="50"/>
    </row>
    <row r="34" spans="1:6" ht="15.75" x14ac:dyDescent="0.25">
      <c r="A34" s="6" t="s">
        <v>2</v>
      </c>
      <c r="C34" s="47">
        <v>-11802.679999999997</v>
      </c>
      <c r="D34" s="80">
        <f>SUM(D29+D31+D32)</f>
        <v>13245.82</v>
      </c>
      <c r="E34" s="83">
        <v>3000</v>
      </c>
      <c r="F34" s="80">
        <f>SUM(F29+F31+F32)</f>
        <v>6500</v>
      </c>
    </row>
    <row r="35" spans="1:6" x14ac:dyDescent="0.2">
      <c r="C35" s="47"/>
      <c r="D35" s="79"/>
      <c r="E35" s="83"/>
      <c r="F35" s="48"/>
    </row>
    <row r="36" spans="1:6" x14ac:dyDescent="0.2">
      <c r="A36" s="9" t="s">
        <v>1</v>
      </c>
      <c r="C36" s="47">
        <v>0</v>
      </c>
      <c r="D36" s="81">
        <f>'[1]Åbokslut17-18'!E36</f>
        <v>0</v>
      </c>
      <c r="E36" s="83">
        <v>0</v>
      </c>
      <c r="F36" s="50">
        <v>0</v>
      </c>
    </row>
    <row r="37" spans="1:6" x14ac:dyDescent="0.2">
      <c r="C37" s="5"/>
      <c r="D37" s="7"/>
      <c r="E37" s="84"/>
      <c r="F37" s="7"/>
    </row>
    <row r="38" spans="1:6" x14ac:dyDescent="0.2">
      <c r="C38" s="5"/>
      <c r="D38" s="7"/>
      <c r="E38" s="84"/>
      <c r="F38" s="7"/>
    </row>
    <row r="39" spans="1:6" ht="15.75" x14ac:dyDescent="0.25">
      <c r="A39" s="6" t="s">
        <v>0</v>
      </c>
      <c r="C39" s="47">
        <v>-11802.679999999997</v>
      </c>
      <c r="D39" s="80">
        <f>SUM(D34-D36)</f>
        <v>13245.82</v>
      </c>
      <c r="E39" s="83">
        <v>3000</v>
      </c>
      <c r="F39" s="80">
        <f>SUM(F34-F36)</f>
        <v>6500</v>
      </c>
    </row>
  </sheetData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0D0A-FD26-4C6C-B291-AF71171A4D71}">
  <sheetPr>
    <tabColor theme="1" tint="0.499984740745262"/>
  </sheetPr>
  <dimension ref="A1:H51"/>
  <sheetViews>
    <sheetView workbookViewId="0">
      <selection activeCell="E11" sqref="E11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8" s="17" customFormat="1" ht="18" x14ac:dyDescent="0.25">
      <c r="A1" s="25"/>
      <c r="E1" s="18">
        <v>44316</v>
      </c>
      <c r="F1" s="20"/>
      <c r="G1" s="18">
        <v>43951</v>
      </c>
    </row>
    <row r="3" spans="1:8" ht="15.75" x14ac:dyDescent="0.25">
      <c r="A3" s="19" t="s">
        <v>62</v>
      </c>
    </row>
    <row r="4" spans="1:8" ht="15" x14ac:dyDescent="0.2">
      <c r="A4" s="3" t="s">
        <v>61</v>
      </c>
      <c r="E4" s="31">
        <v>0</v>
      </c>
      <c r="G4" s="31">
        <v>0</v>
      </c>
    </row>
    <row r="5" spans="1:8" ht="15" x14ac:dyDescent="0.2">
      <c r="A5" s="3" t="s">
        <v>473</v>
      </c>
      <c r="B5" s="23"/>
      <c r="C5" s="23"/>
      <c r="D5" s="23"/>
      <c r="E5" s="53">
        <v>0</v>
      </c>
      <c r="F5" s="23"/>
      <c r="G5" s="53">
        <v>0</v>
      </c>
    </row>
    <row r="6" spans="1:8" ht="15" x14ac:dyDescent="0.2">
      <c r="A6" s="3" t="s">
        <v>60</v>
      </c>
      <c r="E6" s="31">
        <v>0</v>
      </c>
      <c r="G6" s="31">
        <v>0</v>
      </c>
    </row>
    <row r="7" spans="1:8" ht="15" x14ac:dyDescent="0.2">
      <c r="A7" s="3" t="s">
        <v>59</v>
      </c>
      <c r="E7" s="31">
        <v>0</v>
      </c>
      <c r="G7" s="31">
        <v>0</v>
      </c>
    </row>
    <row r="8" spans="1:8" ht="15" x14ac:dyDescent="0.2">
      <c r="A8" s="3" t="s">
        <v>58</v>
      </c>
      <c r="E8" s="53">
        <v>0</v>
      </c>
      <c r="G8" s="53">
        <v>0</v>
      </c>
    </row>
    <row r="9" spans="1:8" ht="15" x14ac:dyDescent="0.2">
      <c r="A9" s="3" t="s">
        <v>57</v>
      </c>
      <c r="E9" s="53">
        <v>0</v>
      </c>
      <c r="G9" s="53">
        <v>0</v>
      </c>
    </row>
    <row r="10" spans="1:8" ht="15" x14ac:dyDescent="0.2">
      <c r="A10" s="3" t="s">
        <v>55</v>
      </c>
      <c r="E10" s="31">
        <v>0</v>
      </c>
      <c r="G10" s="31">
        <v>0</v>
      </c>
    </row>
    <row r="11" spans="1:8" ht="15.75" x14ac:dyDescent="0.25">
      <c r="A11" s="3" t="s">
        <v>54</v>
      </c>
      <c r="C11" s="20">
        <v>44317</v>
      </c>
      <c r="E11">
        <v>13918.47</v>
      </c>
      <c r="G11">
        <v>672.65</v>
      </c>
    </row>
    <row r="12" spans="1:8" ht="15.75" x14ac:dyDescent="0.25">
      <c r="A12" s="19" t="s">
        <v>52</v>
      </c>
      <c r="E12" s="54">
        <f>SUM(E4:E11)</f>
        <v>13918.47</v>
      </c>
      <c r="G12" s="54">
        <v>672.65</v>
      </c>
    </row>
    <row r="13" spans="1:8" x14ac:dyDescent="0.2">
      <c r="E13" s="31"/>
      <c r="G13" s="31"/>
    </row>
    <row r="14" spans="1:8" x14ac:dyDescent="0.2">
      <c r="E14" s="31"/>
      <c r="G14" s="31"/>
    </row>
    <row r="15" spans="1:8" ht="15.75" x14ac:dyDescent="0.25">
      <c r="A15" s="19" t="s">
        <v>51</v>
      </c>
      <c r="E15" s="31"/>
      <c r="G15" s="31"/>
      <c r="H15" s="21"/>
    </row>
    <row r="16" spans="1:8" ht="15" x14ac:dyDescent="0.2">
      <c r="A16" s="3" t="s">
        <v>50</v>
      </c>
      <c r="E16" s="31">
        <v>0</v>
      </c>
      <c r="G16" s="31">
        <v>0</v>
      </c>
    </row>
    <row r="17" spans="1:7" ht="15" x14ac:dyDescent="0.2">
      <c r="A17" s="3" t="s">
        <v>0</v>
      </c>
      <c r="E17" s="31">
        <f>'ÅBS20-21'!D39</f>
        <v>13245.82</v>
      </c>
      <c r="G17" s="31">
        <v>-11802.679999999997</v>
      </c>
    </row>
    <row r="18" spans="1:7" ht="15.75" x14ac:dyDescent="0.25">
      <c r="A18" s="19" t="s">
        <v>49</v>
      </c>
      <c r="C18" s="20"/>
      <c r="E18" s="54">
        <f>SUM(E16:E17)</f>
        <v>13245.82</v>
      </c>
      <c r="G18" s="54">
        <v>-11802.679999999997</v>
      </c>
    </row>
    <row r="19" spans="1:7" x14ac:dyDescent="0.2">
      <c r="E19" s="31"/>
      <c r="G19" s="31"/>
    </row>
    <row r="20" spans="1:7" ht="15.75" x14ac:dyDescent="0.25">
      <c r="A20" s="19" t="s">
        <v>48</v>
      </c>
      <c r="E20" s="31">
        <v>0</v>
      </c>
      <c r="G20" s="31">
        <v>0</v>
      </c>
    </row>
    <row r="21" spans="1:7" x14ac:dyDescent="0.2">
      <c r="E21" s="31"/>
      <c r="G21" s="31"/>
    </row>
    <row r="22" spans="1:7" ht="15.75" x14ac:dyDescent="0.25">
      <c r="A22" s="19" t="s">
        <v>47</v>
      </c>
      <c r="E22" s="31"/>
      <c r="G22" s="31"/>
    </row>
    <row r="23" spans="1:7" ht="15" x14ac:dyDescent="0.2">
      <c r="A23" s="3" t="s">
        <v>46</v>
      </c>
      <c r="E23" s="31">
        <v>0</v>
      </c>
      <c r="G23" s="31">
        <v>0</v>
      </c>
    </row>
    <row r="24" spans="1:7" ht="15" x14ac:dyDescent="0.2">
      <c r="A24" s="3" t="s">
        <v>45</v>
      </c>
      <c r="E24" s="31">
        <v>0</v>
      </c>
      <c r="G24" s="31">
        <v>0</v>
      </c>
    </row>
    <row r="25" spans="1:7" ht="15" x14ac:dyDescent="0.2">
      <c r="A25" s="3" t="s">
        <v>44</v>
      </c>
      <c r="E25" s="31">
        <v>0</v>
      </c>
      <c r="G25" s="31">
        <v>0</v>
      </c>
    </row>
    <row r="26" spans="1:7" ht="15" x14ac:dyDescent="0.2">
      <c r="A26" s="3" t="s">
        <v>43</v>
      </c>
      <c r="E26" s="31">
        <v>0</v>
      </c>
      <c r="G26" s="31">
        <v>0</v>
      </c>
    </row>
    <row r="27" spans="1:7" ht="15.75" x14ac:dyDescent="0.25">
      <c r="A27" s="19" t="s">
        <v>42</v>
      </c>
      <c r="E27" s="54">
        <f>SUM(E23:E26)</f>
        <v>0</v>
      </c>
      <c r="G27" s="54">
        <v>0</v>
      </c>
    </row>
    <row r="28" spans="1:7" x14ac:dyDescent="0.2">
      <c r="E28" s="31"/>
      <c r="G28" s="31"/>
    </row>
    <row r="29" spans="1:7" ht="15.75" x14ac:dyDescent="0.25">
      <c r="A29" s="19" t="s">
        <v>41</v>
      </c>
      <c r="E29" s="54">
        <f>SUM(E18+E20+E27)</f>
        <v>13245.82</v>
      </c>
      <c r="G29" s="54">
        <v>-11802.679999999997</v>
      </c>
    </row>
    <row r="32" spans="1:7" ht="15" x14ac:dyDescent="0.2">
      <c r="A32" s="18">
        <v>44346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628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5788-0D39-4994-A77C-456E94F7778D}">
  <sheetPr>
    <tabColor theme="1" tint="0.499984740745262"/>
  </sheetPr>
  <dimension ref="A1:L84"/>
  <sheetViews>
    <sheetView workbookViewId="0">
      <selection activeCell="A18" sqref="A18"/>
    </sheetView>
  </sheetViews>
  <sheetFormatPr defaultRowHeight="15" x14ac:dyDescent="0.25"/>
  <cols>
    <col min="1" max="1" width="18" customWidth="1"/>
    <col min="2" max="2" width="9.85546875" style="89" customWidth="1"/>
    <col min="3" max="3" width="6" style="89" customWidth="1"/>
    <col min="4" max="4" width="9.85546875" style="89" customWidth="1"/>
    <col min="5" max="5" width="11.42578125" style="89" customWidth="1"/>
    <col min="6" max="7" width="15.140625" style="89" customWidth="1"/>
    <col min="8" max="8" width="20.7109375" style="89" customWidth="1"/>
    <col min="9" max="9" width="15.140625" style="89" customWidth="1"/>
    <col min="10" max="10" width="7.28515625" style="89" customWidth="1"/>
    <col min="11" max="11" width="4" style="89" customWidth="1"/>
    <col min="12" max="12" width="17.85546875" customWidth="1"/>
  </cols>
  <sheetData>
    <row r="1" spans="1:11" ht="15.75" thickBot="1" x14ac:dyDescent="0.3">
      <c r="A1" t="s">
        <v>31</v>
      </c>
      <c r="B1" s="89" t="s">
        <v>517</v>
      </c>
      <c r="C1" s="89" t="s">
        <v>518</v>
      </c>
      <c r="D1" s="89" t="s">
        <v>519</v>
      </c>
      <c r="E1" s="89" t="s">
        <v>520</v>
      </c>
      <c r="F1" s="89" t="s">
        <v>521</v>
      </c>
      <c r="G1" s="89" t="s">
        <v>522</v>
      </c>
      <c r="H1" s="89" t="s">
        <v>523</v>
      </c>
      <c r="I1" s="89" t="s">
        <v>233</v>
      </c>
      <c r="J1" s="89" t="s">
        <v>524</v>
      </c>
      <c r="K1" s="89" t="s">
        <v>525</v>
      </c>
    </row>
    <row r="2" spans="1:11" ht="15.75" thickBot="1" x14ac:dyDescent="0.3">
      <c r="A2" s="90" t="s">
        <v>526</v>
      </c>
      <c r="B2" s="91">
        <v>44245</v>
      </c>
      <c r="C2" s="92">
        <v>441.52</v>
      </c>
      <c r="D2" s="89" t="s">
        <v>527</v>
      </c>
      <c r="E2" s="89" t="s">
        <v>528</v>
      </c>
      <c r="F2" s="89" t="s">
        <v>529</v>
      </c>
      <c r="G2" s="89" t="s">
        <v>529</v>
      </c>
      <c r="H2" s="89" t="s">
        <v>530</v>
      </c>
      <c r="J2" s="89">
        <v>13918.47</v>
      </c>
      <c r="K2" s="89" t="s">
        <v>66</v>
      </c>
    </row>
    <row r="3" spans="1:11" x14ac:dyDescent="0.25">
      <c r="A3" s="93" t="s">
        <v>531</v>
      </c>
      <c r="B3" s="91">
        <v>44203</v>
      </c>
      <c r="C3" s="92">
        <v>-950</v>
      </c>
      <c r="D3" s="89" t="s">
        <v>528</v>
      </c>
      <c r="F3" s="89" t="s">
        <v>532</v>
      </c>
      <c r="G3" s="89" t="s">
        <v>532</v>
      </c>
      <c r="J3" s="89">
        <v>13476.95</v>
      </c>
      <c r="K3" s="89" t="s">
        <v>66</v>
      </c>
    </row>
    <row r="4" spans="1:11" x14ac:dyDescent="0.25">
      <c r="A4" s="93" t="s">
        <v>533</v>
      </c>
      <c r="B4" s="91">
        <v>44200</v>
      </c>
      <c r="C4" s="92">
        <v>-600</v>
      </c>
      <c r="D4" s="89" t="s">
        <v>528</v>
      </c>
      <c r="F4" s="89" t="s">
        <v>534</v>
      </c>
      <c r="G4" s="89" t="s">
        <v>534</v>
      </c>
      <c r="H4" s="89">
        <v>519000</v>
      </c>
      <c r="J4" s="89">
        <v>14426.95</v>
      </c>
      <c r="K4" s="89" t="s">
        <v>66</v>
      </c>
    </row>
    <row r="5" spans="1:11" ht="15.75" thickBot="1" x14ac:dyDescent="0.3">
      <c r="A5" s="93" t="s">
        <v>534</v>
      </c>
      <c r="B5" s="91">
        <v>44200</v>
      </c>
      <c r="C5" s="92">
        <v>-6</v>
      </c>
      <c r="D5" s="89" t="s">
        <v>528</v>
      </c>
      <c r="F5" s="89" t="s">
        <v>534</v>
      </c>
      <c r="G5" s="89" t="s">
        <v>534</v>
      </c>
      <c r="H5" s="89">
        <v>1232940534</v>
      </c>
      <c r="K5" s="89" t="s">
        <v>66</v>
      </c>
    </row>
    <row r="6" spans="1:11" ht="15.75" thickBot="1" x14ac:dyDescent="0.3">
      <c r="A6" s="90" t="s">
        <v>535</v>
      </c>
      <c r="B6" s="91">
        <v>44186</v>
      </c>
      <c r="C6" s="92">
        <v>160</v>
      </c>
      <c r="E6" s="89" t="s">
        <v>528</v>
      </c>
      <c r="F6" s="89" t="s">
        <v>536</v>
      </c>
      <c r="G6" s="89" t="s">
        <v>536</v>
      </c>
      <c r="H6" s="89" t="s">
        <v>537</v>
      </c>
      <c r="J6" s="89">
        <v>15032.95</v>
      </c>
      <c r="K6" s="89" t="s">
        <v>66</v>
      </c>
    </row>
    <row r="7" spans="1:11" ht="15.75" thickBot="1" x14ac:dyDescent="0.3">
      <c r="A7" s="90" t="s">
        <v>535</v>
      </c>
      <c r="B7" s="91">
        <v>44179</v>
      </c>
      <c r="C7" s="92">
        <v>150</v>
      </c>
      <c r="E7" s="89" t="s">
        <v>528</v>
      </c>
      <c r="F7" s="89" t="s">
        <v>536</v>
      </c>
      <c r="G7" s="89" t="s">
        <v>536</v>
      </c>
      <c r="H7" s="89" t="s">
        <v>537</v>
      </c>
      <c r="J7" s="89">
        <v>14872.95</v>
      </c>
      <c r="K7" s="89" t="s">
        <v>66</v>
      </c>
    </row>
    <row r="8" spans="1:11" ht="15.75" thickBot="1" x14ac:dyDescent="0.3">
      <c r="A8" s="90" t="s">
        <v>535</v>
      </c>
      <c r="B8" s="91">
        <v>44179</v>
      </c>
      <c r="C8" s="92">
        <v>220</v>
      </c>
      <c r="E8" s="89" t="s">
        <v>528</v>
      </c>
      <c r="F8" s="89" t="s">
        <v>536</v>
      </c>
      <c r="G8" s="89" t="s">
        <v>536</v>
      </c>
      <c r="H8" s="89" t="s">
        <v>537</v>
      </c>
      <c r="K8" s="89" t="s">
        <v>66</v>
      </c>
    </row>
    <row r="9" spans="1:11" ht="15.75" thickBot="1" x14ac:dyDescent="0.3">
      <c r="A9" s="93" t="s">
        <v>534</v>
      </c>
      <c r="B9" s="91">
        <v>44166</v>
      </c>
      <c r="C9" s="92">
        <v>-8</v>
      </c>
      <c r="D9" s="89" t="s">
        <v>528</v>
      </c>
      <c r="F9" s="89" t="s">
        <v>534</v>
      </c>
      <c r="G9" s="89" t="s">
        <v>534</v>
      </c>
      <c r="H9" s="89">
        <v>1232940534</v>
      </c>
      <c r="J9" s="89">
        <v>14502.95</v>
      </c>
      <c r="K9" s="89" t="s">
        <v>66</v>
      </c>
    </row>
    <row r="10" spans="1:11" ht="15.75" thickBot="1" x14ac:dyDescent="0.3">
      <c r="A10" s="90" t="s">
        <v>535</v>
      </c>
      <c r="B10" s="91">
        <v>44161</v>
      </c>
      <c r="C10" s="92">
        <v>460</v>
      </c>
      <c r="E10" s="89" t="s">
        <v>528</v>
      </c>
      <c r="F10" s="89" t="s">
        <v>536</v>
      </c>
      <c r="G10" s="89" t="s">
        <v>536</v>
      </c>
      <c r="H10" s="89" t="s">
        <v>537</v>
      </c>
      <c r="J10" s="89">
        <v>14510.95</v>
      </c>
      <c r="K10" s="89" t="s">
        <v>66</v>
      </c>
    </row>
    <row r="11" spans="1:11" ht="15.75" thickBot="1" x14ac:dyDescent="0.3">
      <c r="A11" s="90" t="s">
        <v>535</v>
      </c>
      <c r="B11" s="91">
        <v>44158</v>
      </c>
      <c r="C11" s="92">
        <v>300</v>
      </c>
      <c r="E11" s="89" t="s">
        <v>528</v>
      </c>
      <c r="F11" s="89" t="s">
        <v>536</v>
      </c>
      <c r="G11" s="89" t="s">
        <v>536</v>
      </c>
      <c r="H11" s="89" t="s">
        <v>537</v>
      </c>
      <c r="J11" s="89">
        <v>14050.95</v>
      </c>
      <c r="K11" s="89" t="s">
        <v>66</v>
      </c>
    </row>
    <row r="12" spans="1:11" ht="15.75" thickBot="1" x14ac:dyDescent="0.3">
      <c r="A12" s="90" t="s">
        <v>526</v>
      </c>
      <c r="B12" s="91">
        <v>44151</v>
      </c>
      <c r="C12" s="92">
        <v>122</v>
      </c>
      <c r="D12" s="89" t="s">
        <v>527</v>
      </c>
      <c r="E12" s="89" t="s">
        <v>528</v>
      </c>
      <c r="F12" s="89" t="s">
        <v>529</v>
      </c>
      <c r="G12" s="89" t="s">
        <v>529</v>
      </c>
      <c r="H12" s="89" t="s">
        <v>538</v>
      </c>
      <c r="J12" s="89">
        <v>13750.95</v>
      </c>
      <c r="K12" s="89" t="s">
        <v>66</v>
      </c>
    </row>
    <row r="13" spans="1:11" ht="15.75" thickBot="1" x14ac:dyDescent="0.3">
      <c r="A13" s="94" t="s">
        <v>539</v>
      </c>
      <c r="B13" s="91">
        <v>44147</v>
      </c>
      <c r="C13" s="92">
        <v>1344</v>
      </c>
      <c r="D13" s="89" t="s">
        <v>540</v>
      </c>
      <c r="E13" s="89" t="s">
        <v>629</v>
      </c>
      <c r="F13" s="89" t="s">
        <v>541</v>
      </c>
      <c r="G13" s="89" t="s">
        <v>541</v>
      </c>
      <c r="H13" s="89" t="s">
        <v>542</v>
      </c>
      <c r="J13" s="89">
        <v>13628.95</v>
      </c>
      <c r="K13" s="89" t="s">
        <v>66</v>
      </c>
    </row>
    <row r="14" spans="1:11" ht="15.75" thickBot="1" x14ac:dyDescent="0.3">
      <c r="A14" s="90" t="s">
        <v>535</v>
      </c>
      <c r="B14" s="91">
        <v>44144</v>
      </c>
      <c r="C14" s="92">
        <v>340</v>
      </c>
      <c r="E14" s="89" t="s">
        <v>528</v>
      </c>
      <c r="F14" s="89" t="s">
        <v>536</v>
      </c>
      <c r="G14" s="89" t="s">
        <v>536</v>
      </c>
      <c r="H14" s="89" t="s">
        <v>537</v>
      </c>
      <c r="J14" s="89">
        <v>12284.95</v>
      </c>
      <c r="K14" s="89" t="s">
        <v>66</v>
      </c>
    </row>
    <row r="15" spans="1:11" ht="15.75" thickBot="1" x14ac:dyDescent="0.3">
      <c r="A15" s="90" t="s">
        <v>535</v>
      </c>
      <c r="B15" s="91">
        <v>44138</v>
      </c>
      <c r="C15" s="92">
        <v>340</v>
      </c>
      <c r="E15" s="89" t="s">
        <v>528</v>
      </c>
      <c r="F15" s="89" t="s">
        <v>536</v>
      </c>
      <c r="G15" s="89" t="s">
        <v>536</v>
      </c>
      <c r="H15" s="89" t="s">
        <v>537</v>
      </c>
      <c r="J15" s="89">
        <v>11944.95</v>
      </c>
      <c r="K15" s="89" t="s">
        <v>66</v>
      </c>
    </row>
    <row r="16" spans="1:11" x14ac:dyDescent="0.25">
      <c r="A16" s="93" t="s">
        <v>543</v>
      </c>
      <c r="B16" s="91">
        <v>44137</v>
      </c>
      <c r="C16" s="92">
        <v>-1800</v>
      </c>
      <c r="D16" s="89" t="s">
        <v>528</v>
      </c>
      <c r="E16" s="89" t="s">
        <v>544</v>
      </c>
      <c r="F16" s="89" t="s">
        <v>545</v>
      </c>
      <c r="G16" s="89" t="s">
        <v>545</v>
      </c>
      <c r="H16" s="89" t="s">
        <v>546</v>
      </c>
      <c r="I16" s="89" t="s">
        <v>547</v>
      </c>
      <c r="J16" s="89">
        <v>11604.95</v>
      </c>
      <c r="K16" s="89" t="s">
        <v>66</v>
      </c>
    </row>
    <row r="17" spans="1:12" x14ac:dyDescent="0.25">
      <c r="A17" s="93" t="s">
        <v>534</v>
      </c>
      <c r="B17" s="91">
        <v>44137</v>
      </c>
      <c r="C17" s="92">
        <v>-6</v>
      </c>
      <c r="D17" s="89" t="s">
        <v>528</v>
      </c>
      <c r="F17" s="89" t="s">
        <v>534</v>
      </c>
      <c r="G17" s="89" t="s">
        <v>534</v>
      </c>
      <c r="H17" s="89">
        <v>1232940534</v>
      </c>
      <c r="K17" s="89" t="s">
        <v>66</v>
      </c>
    </row>
    <row r="18" spans="1:12" ht="15.75" thickBot="1" x14ac:dyDescent="0.3">
      <c r="A18" s="93" t="s">
        <v>548</v>
      </c>
      <c r="B18" s="91">
        <v>44134</v>
      </c>
      <c r="C18" s="92">
        <v>-1492.95</v>
      </c>
      <c r="D18" s="89" t="s">
        <v>528</v>
      </c>
      <c r="E18" s="89" t="s">
        <v>549</v>
      </c>
      <c r="F18" s="89" t="s">
        <v>550</v>
      </c>
      <c r="G18" s="89" t="s">
        <v>537</v>
      </c>
      <c r="H18" s="89" t="s">
        <v>551</v>
      </c>
      <c r="I18" s="89" t="s">
        <v>552</v>
      </c>
      <c r="J18" s="89">
        <v>13410.95</v>
      </c>
      <c r="K18" s="89" t="s">
        <v>66</v>
      </c>
      <c r="L18" s="89" t="s">
        <v>553</v>
      </c>
    </row>
    <row r="19" spans="1:12" ht="15.75" thickBot="1" x14ac:dyDescent="0.3">
      <c r="A19" s="90" t="s">
        <v>535</v>
      </c>
      <c r="B19" s="91">
        <v>44123</v>
      </c>
      <c r="C19" s="92">
        <v>390</v>
      </c>
      <c r="E19" s="89" t="s">
        <v>528</v>
      </c>
      <c r="F19" s="89" t="s">
        <v>536</v>
      </c>
      <c r="G19" s="89" t="s">
        <v>536</v>
      </c>
      <c r="H19" s="89" t="s">
        <v>537</v>
      </c>
      <c r="J19" s="89">
        <v>14903.9</v>
      </c>
      <c r="K19" s="89" t="s">
        <v>66</v>
      </c>
    </row>
    <row r="20" spans="1:12" ht="15.75" thickBot="1" x14ac:dyDescent="0.3">
      <c r="A20" s="93" t="s">
        <v>554</v>
      </c>
      <c r="B20" s="91">
        <v>44116</v>
      </c>
      <c r="C20" s="92">
        <v>-1830</v>
      </c>
      <c r="D20" s="89" t="s">
        <v>528</v>
      </c>
      <c r="E20" s="89" t="s">
        <v>549</v>
      </c>
      <c r="F20" s="89" t="s">
        <v>550</v>
      </c>
      <c r="G20" s="89" t="s">
        <v>537</v>
      </c>
      <c r="H20" s="89" t="s">
        <v>555</v>
      </c>
      <c r="I20" s="89" t="s">
        <v>556</v>
      </c>
      <c r="J20" s="89">
        <v>14513.9</v>
      </c>
      <c r="K20" s="89" t="s">
        <v>66</v>
      </c>
      <c r="L20" s="89" t="s">
        <v>620</v>
      </c>
    </row>
    <row r="21" spans="1:12" ht="15.75" thickBot="1" x14ac:dyDescent="0.3">
      <c r="A21" s="90" t="s">
        <v>535</v>
      </c>
      <c r="B21" s="91">
        <v>44109</v>
      </c>
      <c r="C21" s="92">
        <v>370</v>
      </c>
      <c r="E21" s="89" t="s">
        <v>528</v>
      </c>
      <c r="F21" s="89" t="s">
        <v>536</v>
      </c>
      <c r="G21" s="89" t="s">
        <v>536</v>
      </c>
      <c r="H21" s="89" t="s">
        <v>537</v>
      </c>
      <c r="J21" s="89">
        <v>16343.9</v>
      </c>
      <c r="K21" s="89" t="s">
        <v>66</v>
      </c>
    </row>
    <row r="22" spans="1:12" ht="15.75" thickBot="1" x14ac:dyDescent="0.3">
      <c r="A22" s="90" t="s">
        <v>535</v>
      </c>
      <c r="B22" s="91">
        <v>44109</v>
      </c>
      <c r="C22" s="92">
        <v>400</v>
      </c>
      <c r="E22" s="89" t="s">
        <v>528</v>
      </c>
      <c r="F22" s="89" t="s">
        <v>536</v>
      </c>
      <c r="G22" s="89" t="s">
        <v>536</v>
      </c>
      <c r="H22" s="89" t="s">
        <v>537</v>
      </c>
      <c r="K22" s="89" t="s">
        <v>66</v>
      </c>
    </row>
    <row r="23" spans="1:12" ht="15.75" thickBot="1" x14ac:dyDescent="0.3">
      <c r="A23" s="93" t="s">
        <v>534</v>
      </c>
      <c r="B23" s="91">
        <v>44105</v>
      </c>
      <c r="C23" s="92">
        <v>-18</v>
      </c>
      <c r="D23" s="89" t="s">
        <v>528</v>
      </c>
      <c r="F23" s="89" t="s">
        <v>534</v>
      </c>
      <c r="G23" s="89" t="s">
        <v>534</v>
      </c>
      <c r="H23" s="89">
        <v>1232940534</v>
      </c>
      <c r="J23" s="89">
        <v>15573.9</v>
      </c>
      <c r="K23" s="89" t="s">
        <v>66</v>
      </c>
    </row>
    <row r="24" spans="1:12" ht="15.75" thickBot="1" x14ac:dyDescent="0.3">
      <c r="A24" s="90" t="s">
        <v>535</v>
      </c>
      <c r="B24" s="91">
        <v>44095</v>
      </c>
      <c r="C24" s="92">
        <v>460</v>
      </c>
      <c r="E24" s="89" t="s">
        <v>528</v>
      </c>
      <c r="F24" s="89" t="s">
        <v>536</v>
      </c>
      <c r="G24" s="89" t="s">
        <v>536</v>
      </c>
      <c r="H24" s="89" t="s">
        <v>537</v>
      </c>
      <c r="J24" s="89">
        <v>15591.9</v>
      </c>
      <c r="K24" s="89" t="s">
        <v>66</v>
      </c>
    </row>
    <row r="25" spans="1:12" ht="15.75" thickBot="1" x14ac:dyDescent="0.3">
      <c r="A25" s="95" t="s">
        <v>557</v>
      </c>
      <c r="B25" s="91">
        <v>44088</v>
      </c>
      <c r="C25" s="92">
        <v>300</v>
      </c>
      <c r="E25" s="89" t="s">
        <v>528</v>
      </c>
      <c r="F25" s="89" t="s">
        <v>558</v>
      </c>
      <c r="G25" s="89" t="s">
        <v>558</v>
      </c>
      <c r="H25" s="89" t="s">
        <v>558</v>
      </c>
      <c r="J25" s="89">
        <v>15131.9</v>
      </c>
      <c r="K25" s="89" t="s">
        <v>66</v>
      </c>
    </row>
    <row r="26" spans="1:12" ht="15.75" thickBot="1" x14ac:dyDescent="0.3">
      <c r="A26" s="90" t="s">
        <v>535</v>
      </c>
      <c r="B26" s="91">
        <v>44088</v>
      </c>
      <c r="C26" s="92">
        <v>370</v>
      </c>
      <c r="E26" s="89" t="s">
        <v>528</v>
      </c>
      <c r="F26" s="89" t="s">
        <v>536</v>
      </c>
      <c r="G26" s="89" t="s">
        <v>536</v>
      </c>
      <c r="H26" s="89" t="s">
        <v>537</v>
      </c>
      <c r="K26" s="89" t="s">
        <v>66</v>
      </c>
    </row>
    <row r="27" spans="1:12" ht="15.75" thickBot="1" x14ac:dyDescent="0.3">
      <c r="A27" s="95" t="s">
        <v>557</v>
      </c>
      <c r="B27" s="91">
        <v>44084</v>
      </c>
      <c r="C27" s="92">
        <v>300</v>
      </c>
      <c r="E27" s="89" t="s">
        <v>528</v>
      </c>
      <c r="F27" s="89" t="s">
        <v>536</v>
      </c>
      <c r="G27" s="89" t="s">
        <v>536</v>
      </c>
      <c r="H27" s="89" t="s">
        <v>559</v>
      </c>
      <c r="J27" s="89">
        <v>14461.9</v>
      </c>
      <c r="K27" s="89" t="s">
        <v>66</v>
      </c>
    </row>
    <row r="28" spans="1:12" ht="15.75" thickBot="1" x14ac:dyDescent="0.3">
      <c r="A28" s="95" t="s">
        <v>557</v>
      </c>
      <c r="B28" s="91">
        <v>44082</v>
      </c>
      <c r="C28" s="92">
        <v>300</v>
      </c>
      <c r="D28" s="89" t="s">
        <v>560</v>
      </c>
      <c r="E28" s="89" t="s">
        <v>528</v>
      </c>
      <c r="F28" s="89" t="s">
        <v>561</v>
      </c>
      <c r="G28" s="89" t="s">
        <v>561</v>
      </c>
      <c r="H28" s="89" t="s">
        <v>562</v>
      </c>
      <c r="J28" s="89">
        <v>14161.9</v>
      </c>
      <c r="K28" s="89" t="s">
        <v>66</v>
      </c>
    </row>
    <row r="29" spans="1:12" ht="15.75" thickBot="1" x14ac:dyDescent="0.3">
      <c r="A29" s="90" t="s">
        <v>535</v>
      </c>
      <c r="B29" s="91">
        <v>44081</v>
      </c>
      <c r="C29" s="92">
        <v>400</v>
      </c>
      <c r="E29" s="89" t="s">
        <v>528</v>
      </c>
      <c r="F29" s="89" t="s">
        <v>536</v>
      </c>
      <c r="G29" s="89" t="s">
        <v>536</v>
      </c>
      <c r="H29" s="89" t="s">
        <v>537</v>
      </c>
      <c r="J29" s="89">
        <v>13861.9</v>
      </c>
      <c r="K29" s="89" t="s">
        <v>66</v>
      </c>
    </row>
    <row r="30" spans="1:12" ht="15.75" thickBot="1" x14ac:dyDescent="0.3">
      <c r="A30" s="95" t="s">
        <v>563</v>
      </c>
      <c r="B30" s="91">
        <v>44081</v>
      </c>
      <c r="C30" s="92">
        <v>600</v>
      </c>
      <c r="E30" s="89" t="s">
        <v>528</v>
      </c>
      <c r="F30" s="89" t="s">
        <v>536</v>
      </c>
      <c r="G30" s="89" t="s">
        <v>536</v>
      </c>
      <c r="H30" s="89" t="s">
        <v>537</v>
      </c>
      <c r="K30" s="89" t="s">
        <v>66</v>
      </c>
    </row>
    <row r="31" spans="1:12" ht="15.75" thickBot="1" x14ac:dyDescent="0.3">
      <c r="A31" s="95" t="s">
        <v>557</v>
      </c>
      <c r="B31" s="91">
        <v>44078</v>
      </c>
      <c r="C31" s="92">
        <v>300</v>
      </c>
      <c r="E31" s="89" t="s">
        <v>528</v>
      </c>
      <c r="F31" s="89" t="s">
        <v>536</v>
      </c>
      <c r="G31" s="89" t="s">
        <v>536</v>
      </c>
      <c r="H31" s="89" t="s">
        <v>564</v>
      </c>
      <c r="J31" s="89">
        <v>12861.9</v>
      </c>
      <c r="K31" s="89" t="s">
        <v>66</v>
      </c>
    </row>
    <row r="32" spans="1:12" ht="15.75" thickBot="1" x14ac:dyDescent="0.3">
      <c r="A32" s="95" t="s">
        <v>557</v>
      </c>
      <c r="B32" s="91">
        <v>44077</v>
      </c>
      <c r="C32" s="92">
        <v>300</v>
      </c>
      <c r="E32" s="89" t="s">
        <v>528</v>
      </c>
      <c r="F32" s="89" t="s">
        <v>536</v>
      </c>
      <c r="G32" s="89" t="s">
        <v>536</v>
      </c>
      <c r="H32" s="89" t="s">
        <v>565</v>
      </c>
      <c r="J32" s="89">
        <v>12561.9</v>
      </c>
      <c r="K32" s="89" t="s">
        <v>66</v>
      </c>
    </row>
    <row r="33" spans="1:11" ht="15.75" thickBot="1" x14ac:dyDescent="0.3">
      <c r="A33" s="95" t="s">
        <v>557</v>
      </c>
      <c r="B33" s="91">
        <v>44076</v>
      </c>
      <c r="C33" s="92">
        <v>300</v>
      </c>
      <c r="E33" s="89" t="s">
        <v>528</v>
      </c>
      <c r="F33" s="89" t="s">
        <v>566</v>
      </c>
      <c r="G33" s="89" t="s">
        <v>566</v>
      </c>
      <c r="H33" s="89" t="s">
        <v>566</v>
      </c>
      <c r="J33" s="89">
        <v>12261.9</v>
      </c>
      <c r="K33" s="89" t="s">
        <v>66</v>
      </c>
    </row>
    <row r="34" spans="1:11" s="100" customFormat="1" ht="14.25" customHeight="1" thickBot="1" x14ac:dyDescent="0.3">
      <c r="A34" s="96" t="s">
        <v>534</v>
      </c>
      <c r="B34" s="97">
        <v>44075</v>
      </c>
      <c r="C34" s="98">
        <v>-24</v>
      </c>
      <c r="D34" s="99" t="s">
        <v>528</v>
      </c>
      <c r="E34" s="99"/>
      <c r="F34" s="99" t="s">
        <v>534</v>
      </c>
      <c r="G34" s="99" t="s">
        <v>534</v>
      </c>
      <c r="H34" s="99">
        <v>1232940534</v>
      </c>
      <c r="I34" s="99"/>
      <c r="J34" s="99">
        <v>11961.9</v>
      </c>
      <c r="K34" s="99" t="s">
        <v>66</v>
      </c>
    </row>
    <row r="35" spans="1:11" ht="15.75" thickBot="1" x14ac:dyDescent="0.3">
      <c r="A35" s="95" t="s">
        <v>557</v>
      </c>
      <c r="B35" s="91">
        <v>44075</v>
      </c>
      <c r="C35" s="92">
        <v>300</v>
      </c>
      <c r="E35" s="89" t="s">
        <v>528</v>
      </c>
      <c r="F35" s="89" t="s">
        <v>536</v>
      </c>
      <c r="G35" s="89" t="s">
        <v>536</v>
      </c>
      <c r="H35" s="89" t="s">
        <v>567</v>
      </c>
      <c r="K35" s="89" t="s">
        <v>66</v>
      </c>
    </row>
    <row r="36" spans="1:11" ht="15.75" thickBot="1" x14ac:dyDescent="0.3">
      <c r="A36" s="95" t="s">
        <v>557</v>
      </c>
      <c r="B36" s="91">
        <v>44075</v>
      </c>
      <c r="C36" s="92">
        <v>300</v>
      </c>
      <c r="D36" s="89" t="s">
        <v>568</v>
      </c>
      <c r="E36" s="89" t="s">
        <v>528</v>
      </c>
      <c r="F36" s="89" t="s">
        <v>569</v>
      </c>
      <c r="G36" s="89" t="s">
        <v>569</v>
      </c>
      <c r="H36" s="89" t="s">
        <v>570</v>
      </c>
      <c r="K36" s="89" t="s">
        <v>66</v>
      </c>
    </row>
    <row r="37" spans="1:11" ht="15.75" thickBot="1" x14ac:dyDescent="0.3">
      <c r="A37" s="95" t="s">
        <v>557</v>
      </c>
      <c r="B37" s="91">
        <v>44075</v>
      </c>
      <c r="C37" s="92">
        <v>300</v>
      </c>
      <c r="E37" s="89" t="s">
        <v>528</v>
      </c>
      <c r="F37" s="89" t="s">
        <v>536</v>
      </c>
      <c r="G37" s="89" t="s">
        <v>536</v>
      </c>
      <c r="H37" s="89" t="s">
        <v>571</v>
      </c>
      <c r="K37" s="89" t="s">
        <v>66</v>
      </c>
    </row>
    <row r="38" spans="1:11" ht="15.75" thickBot="1" x14ac:dyDescent="0.3">
      <c r="A38" s="95" t="s">
        <v>557</v>
      </c>
      <c r="B38" s="91">
        <v>44074</v>
      </c>
      <c r="C38" s="92">
        <v>300</v>
      </c>
      <c r="D38" s="89" t="s">
        <v>572</v>
      </c>
      <c r="E38" s="89" t="s">
        <v>528</v>
      </c>
      <c r="F38" s="89" t="s">
        <v>573</v>
      </c>
      <c r="G38" s="89" t="s">
        <v>573</v>
      </c>
      <c r="H38" s="89" t="s">
        <v>574</v>
      </c>
      <c r="J38" s="89">
        <v>11085.9</v>
      </c>
      <c r="K38" s="89" t="s">
        <v>66</v>
      </c>
    </row>
    <row r="39" spans="1:11" ht="15.75" thickBot="1" x14ac:dyDescent="0.3">
      <c r="A39" s="95" t="s">
        <v>557</v>
      </c>
      <c r="B39" s="91">
        <v>44071</v>
      </c>
      <c r="C39" s="92">
        <v>300</v>
      </c>
      <c r="E39" s="89" t="s">
        <v>528</v>
      </c>
      <c r="F39" s="89" t="s">
        <v>536</v>
      </c>
      <c r="G39" s="89" t="s">
        <v>536</v>
      </c>
      <c r="H39" s="89" t="s">
        <v>575</v>
      </c>
      <c r="J39" s="89">
        <v>10785.9</v>
      </c>
      <c r="K39" s="89" t="s">
        <v>66</v>
      </c>
    </row>
    <row r="40" spans="1:11" ht="15.75" thickBot="1" x14ac:dyDescent="0.3">
      <c r="A40" s="95" t="s">
        <v>557</v>
      </c>
      <c r="B40" s="91">
        <v>44071</v>
      </c>
      <c r="C40" s="92">
        <v>300</v>
      </c>
      <c r="E40" s="89" t="s">
        <v>528</v>
      </c>
      <c r="F40" s="89" t="s">
        <v>536</v>
      </c>
      <c r="G40" s="89" t="s">
        <v>536</v>
      </c>
      <c r="H40" s="89" t="s">
        <v>576</v>
      </c>
      <c r="K40" s="89" t="s">
        <v>66</v>
      </c>
    </row>
    <row r="41" spans="1:11" ht="15.75" thickBot="1" x14ac:dyDescent="0.3">
      <c r="A41" s="95" t="s">
        <v>557</v>
      </c>
      <c r="B41" s="91">
        <v>44071</v>
      </c>
      <c r="C41" s="92">
        <v>300</v>
      </c>
      <c r="E41" s="89" t="s">
        <v>528</v>
      </c>
      <c r="F41" s="89" t="s">
        <v>536</v>
      </c>
      <c r="G41" s="89" t="s">
        <v>536</v>
      </c>
      <c r="H41" s="89" t="s">
        <v>577</v>
      </c>
      <c r="K41" s="89" t="s">
        <v>66</v>
      </c>
    </row>
    <row r="42" spans="1:11" ht="15.75" thickBot="1" x14ac:dyDescent="0.3">
      <c r="A42" s="95" t="s">
        <v>557</v>
      </c>
      <c r="B42" s="91">
        <v>44070</v>
      </c>
      <c r="C42" s="92">
        <v>300</v>
      </c>
      <c r="E42" s="89" t="s">
        <v>528</v>
      </c>
      <c r="F42" s="89" t="s">
        <v>536</v>
      </c>
      <c r="G42" s="89" t="s">
        <v>536</v>
      </c>
      <c r="H42" s="89" t="s">
        <v>578</v>
      </c>
      <c r="J42" s="89">
        <v>9885.9</v>
      </c>
      <c r="K42" s="89" t="s">
        <v>66</v>
      </c>
    </row>
    <row r="43" spans="1:11" ht="15.75" thickBot="1" x14ac:dyDescent="0.3">
      <c r="A43" s="95" t="s">
        <v>557</v>
      </c>
      <c r="B43" s="91">
        <v>44069</v>
      </c>
      <c r="C43" s="92">
        <v>300</v>
      </c>
      <c r="E43" s="89" t="s">
        <v>528</v>
      </c>
      <c r="F43" s="89" t="s">
        <v>536</v>
      </c>
      <c r="G43" s="89" t="s">
        <v>536</v>
      </c>
      <c r="H43" s="89" t="s">
        <v>579</v>
      </c>
      <c r="J43" s="89">
        <v>9585.9</v>
      </c>
      <c r="K43" s="89" t="s">
        <v>66</v>
      </c>
    </row>
    <row r="44" spans="1:11" ht="15.75" thickBot="1" x14ac:dyDescent="0.3">
      <c r="A44" s="95" t="s">
        <v>557</v>
      </c>
      <c r="B44" s="91">
        <v>44068</v>
      </c>
      <c r="C44" s="92">
        <v>300</v>
      </c>
      <c r="E44" s="89" t="s">
        <v>528</v>
      </c>
      <c r="F44" s="89" t="s">
        <v>536</v>
      </c>
      <c r="G44" s="89" t="s">
        <v>536</v>
      </c>
      <c r="H44" s="89" t="s">
        <v>580</v>
      </c>
      <c r="J44" s="89">
        <v>9285.9</v>
      </c>
      <c r="K44" s="89" t="s">
        <v>66</v>
      </c>
    </row>
    <row r="45" spans="1:11" ht="15.75" thickBot="1" x14ac:dyDescent="0.3">
      <c r="A45" s="95" t="s">
        <v>557</v>
      </c>
      <c r="B45" s="91">
        <v>44068</v>
      </c>
      <c r="C45" s="92">
        <v>300</v>
      </c>
      <c r="D45" s="89" t="s">
        <v>568</v>
      </c>
      <c r="E45" s="89" t="s">
        <v>528</v>
      </c>
      <c r="F45" s="89" t="s">
        <v>581</v>
      </c>
      <c r="G45" s="89" t="s">
        <v>581</v>
      </c>
      <c r="H45" s="89" t="s">
        <v>582</v>
      </c>
      <c r="K45" s="89" t="s">
        <v>66</v>
      </c>
    </row>
    <row r="46" spans="1:11" ht="15.75" thickBot="1" x14ac:dyDescent="0.3">
      <c r="A46" s="90" t="s">
        <v>535</v>
      </c>
      <c r="B46" s="91">
        <v>44067</v>
      </c>
      <c r="C46" s="92">
        <v>400</v>
      </c>
      <c r="E46" s="89" t="s">
        <v>528</v>
      </c>
      <c r="F46" s="89" t="s">
        <v>536</v>
      </c>
      <c r="G46" s="89" t="s">
        <v>536</v>
      </c>
      <c r="H46" s="89" t="s">
        <v>537</v>
      </c>
      <c r="J46" s="89">
        <v>8685.9</v>
      </c>
      <c r="K46" s="89" t="s">
        <v>66</v>
      </c>
    </row>
    <row r="47" spans="1:11" ht="15.75" thickBot="1" x14ac:dyDescent="0.3">
      <c r="A47" s="101" t="s">
        <v>583</v>
      </c>
      <c r="B47" s="91">
        <v>44064</v>
      </c>
      <c r="C47" s="92">
        <v>-3400</v>
      </c>
      <c r="D47" s="89" t="s">
        <v>528</v>
      </c>
      <c r="E47" s="89" t="s">
        <v>584</v>
      </c>
      <c r="F47" s="89" t="s">
        <v>585</v>
      </c>
      <c r="G47" s="89" t="s">
        <v>585</v>
      </c>
      <c r="H47" s="89" t="s">
        <v>586</v>
      </c>
      <c r="I47" s="89" t="s">
        <v>583</v>
      </c>
      <c r="J47" s="89">
        <v>8285.9</v>
      </c>
      <c r="K47" s="89" t="s">
        <v>66</v>
      </c>
    </row>
    <row r="48" spans="1:11" ht="15.75" thickBot="1" x14ac:dyDescent="0.3">
      <c r="A48" s="101" t="s">
        <v>587</v>
      </c>
      <c r="B48" s="91">
        <v>44064</v>
      </c>
      <c r="C48" s="92">
        <v>-200</v>
      </c>
      <c r="D48" s="89" t="s">
        <v>528</v>
      </c>
      <c r="E48" s="89" t="s">
        <v>584</v>
      </c>
      <c r="F48" s="89" t="s">
        <v>585</v>
      </c>
      <c r="G48" s="89" t="s">
        <v>585</v>
      </c>
      <c r="H48" s="89" t="s">
        <v>588</v>
      </c>
      <c r="I48" s="89" t="s">
        <v>589</v>
      </c>
      <c r="K48" s="89" t="s">
        <v>66</v>
      </c>
    </row>
    <row r="49" spans="1:11" ht="15.75" thickBot="1" x14ac:dyDescent="0.3">
      <c r="A49" s="101" t="s">
        <v>590</v>
      </c>
      <c r="B49" s="91">
        <v>44064</v>
      </c>
      <c r="C49" s="92">
        <v>-200</v>
      </c>
      <c r="D49" s="89" t="s">
        <v>528</v>
      </c>
      <c r="E49" s="89" t="s">
        <v>584</v>
      </c>
      <c r="F49" s="89" t="s">
        <v>585</v>
      </c>
      <c r="G49" s="89" t="s">
        <v>585</v>
      </c>
      <c r="H49" s="89" t="s">
        <v>588</v>
      </c>
      <c r="I49" s="89" t="s">
        <v>590</v>
      </c>
      <c r="K49" s="89" t="s">
        <v>66</v>
      </c>
    </row>
    <row r="50" spans="1:11" ht="15.75" thickBot="1" x14ac:dyDescent="0.3">
      <c r="A50" s="101" t="s">
        <v>591</v>
      </c>
      <c r="B50" s="91">
        <v>44064</v>
      </c>
      <c r="C50" s="92">
        <v>-200</v>
      </c>
      <c r="D50" s="89" t="s">
        <v>528</v>
      </c>
      <c r="E50" s="89" t="s">
        <v>584</v>
      </c>
      <c r="F50" s="89" t="s">
        <v>585</v>
      </c>
      <c r="G50" s="89" t="s">
        <v>585</v>
      </c>
      <c r="H50" s="89" t="s">
        <v>588</v>
      </c>
      <c r="I50" s="89" t="s">
        <v>591</v>
      </c>
      <c r="K50" s="89" t="s">
        <v>66</v>
      </c>
    </row>
    <row r="51" spans="1:11" ht="15.75" thickBot="1" x14ac:dyDescent="0.3">
      <c r="A51" s="101" t="s">
        <v>589</v>
      </c>
      <c r="B51" s="91">
        <v>44064</v>
      </c>
      <c r="C51" s="92">
        <v>-200</v>
      </c>
      <c r="D51" s="89" t="s">
        <v>528</v>
      </c>
      <c r="E51" s="89" t="s">
        <v>584</v>
      </c>
      <c r="F51" s="89" t="s">
        <v>585</v>
      </c>
      <c r="G51" s="89" t="s">
        <v>585</v>
      </c>
      <c r="H51" s="89" t="s">
        <v>588</v>
      </c>
      <c r="I51" s="89" t="s">
        <v>587</v>
      </c>
      <c r="K51" s="89" t="s">
        <v>66</v>
      </c>
    </row>
    <row r="52" spans="1:11" ht="15.75" customHeight="1" thickBot="1" x14ac:dyDescent="0.3">
      <c r="A52" s="101" t="s">
        <v>592</v>
      </c>
      <c r="B52" s="91">
        <v>44064</v>
      </c>
      <c r="C52" s="92">
        <v>-100</v>
      </c>
      <c r="D52" s="89" t="s">
        <v>528</v>
      </c>
      <c r="E52" s="89" t="s">
        <v>584</v>
      </c>
      <c r="F52" s="89" t="s">
        <v>585</v>
      </c>
      <c r="G52" s="89" t="s">
        <v>585</v>
      </c>
      <c r="H52" s="89" t="s">
        <v>593</v>
      </c>
      <c r="I52" s="89" t="s">
        <v>592</v>
      </c>
      <c r="K52" s="89" t="s">
        <v>66</v>
      </c>
    </row>
    <row r="53" spans="1:11" ht="15.75" thickBot="1" x14ac:dyDescent="0.3">
      <c r="A53" s="90" t="s">
        <v>526</v>
      </c>
      <c r="B53" s="91">
        <v>44061</v>
      </c>
      <c r="C53" s="92">
        <v>100</v>
      </c>
      <c r="D53" s="89" t="s">
        <v>527</v>
      </c>
      <c r="E53" s="89" t="s">
        <v>528</v>
      </c>
      <c r="F53" s="89" t="s">
        <v>529</v>
      </c>
      <c r="G53" s="89" t="s">
        <v>529</v>
      </c>
      <c r="H53" s="89" t="s">
        <v>594</v>
      </c>
      <c r="J53" s="89">
        <v>12585.9</v>
      </c>
      <c r="K53" s="89" t="s">
        <v>66</v>
      </c>
    </row>
    <row r="54" spans="1:11" ht="15.75" thickBot="1" x14ac:dyDescent="0.3">
      <c r="A54" s="90" t="s">
        <v>535</v>
      </c>
      <c r="B54" s="91">
        <v>44060</v>
      </c>
      <c r="C54" s="92">
        <v>340</v>
      </c>
      <c r="E54" s="89" t="s">
        <v>528</v>
      </c>
      <c r="F54" s="89" t="s">
        <v>536</v>
      </c>
      <c r="G54" s="89" t="s">
        <v>536</v>
      </c>
      <c r="H54" s="89" t="s">
        <v>537</v>
      </c>
      <c r="J54" s="89">
        <v>12485.9</v>
      </c>
      <c r="K54" s="89" t="s">
        <v>66</v>
      </c>
    </row>
    <row r="55" spans="1:11" ht="15.75" thickBot="1" x14ac:dyDescent="0.3">
      <c r="A55" s="90" t="s">
        <v>535</v>
      </c>
      <c r="B55" s="91">
        <v>44053</v>
      </c>
      <c r="C55" s="92">
        <v>320</v>
      </c>
      <c r="E55" s="89" t="s">
        <v>528</v>
      </c>
      <c r="F55" s="89" t="s">
        <v>536</v>
      </c>
      <c r="G55" s="89" t="s">
        <v>536</v>
      </c>
      <c r="H55" s="89" t="s">
        <v>537</v>
      </c>
      <c r="J55" s="89">
        <v>12145.9</v>
      </c>
      <c r="K55" s="89" t="s">
        <v>66</v>
      </c>
    </row>
    <row r="56" spans="1:11" ht="15.75" thickBot="1" x14ac:dyDescent="0.3">
      <c r="A56" s="90" t="s">
        <v>595</v>
      </c>
      <c r="B56" s="91">
        <v>44053</v>
      </c>
      <c r="C56" s="92">
        <v>3000</v>
      </c>
      <c r="E56" s="89" t="s">
        <v>528</v>
      </c>
      <c r="F56" s="89" t="s">
        <v>536</v>
      </c>
      <c r="G56" s="89" t="s">
        <v>536</v>
      </c>
      <c r="H56" s="89" t="s">
        <v>537</v>
      </c>
      <c r="K56" s="89" t="s">
        <v>66</v>
      </c>
    </row>
    <row r="57" spans="1:11" ht="15.75" thickBot="1" x14ac:dyDescent="0.3">
      <c r="A57" s="101" t="s">
        <v>534</v>
      </c>
      <c r="B57" s="91">
        <v>44046</v>
      </c>
      <c r="C57" s="92">
        <v>-40</v>
      </c>
      <c r="D57" s="89" t="s">
        <v>528</v>
      </c>
      <c r="F57" s="89" t="s">
        <v>534</v>
      </c>
      <c r="G57" s="89" t="s">
        <v>534</v>
      </c>
      <c r="H57" s="89">
        <v>1232940534</v>
      </c>
      <c r="J57" s="89">
        <v>8825.9</v>
      </c>
      <c r="K57" s="89" t="s">
        <v>66</v>
      </c>
    </row>
    <row r="58" spans="1:11" ht="15.75" thickBot="1" x14ac:dyDescent="0.3">
      <c r="A58" s="95" t="s">
        <v>557</v>
      </c>
      <c r="B58" s="91">
        <v>44046</v>
      </c>
      <c r="C58" s="92">
        <v>300</v>
      </c>
      <c r="E58" s="89" t="s">
        <v>528</v>
      </c>
      <c r="F58" s="89" t="s">
        <v>536</v>
      </c>
      <c r="G58" s="89" t="s">
        <v>536</v>
      </c>
      <c r="H58" s="89" t="s">
        <v>596</v>
      </c>
      <c r="K58" s="89" t="s">
        <v>66</v>
      </c>
    </row>
    <row r="59" spans="1:11" ht="15.75" thickBot="1" x14ac:dyDescent="0.3">
      <c r="A59" s="90" t="s">
        <v>535</v>
      </c>
      <c r="B59" s="91">
        <v>44046</v>
      </c>
      <c r="C59" s="92">
        <v>400</v>
      </c>
      <c r="E59" s="89" t="s">
        <v>528</v>
      </c>
      <c r="F59" s="89" t="s">
        <v>536</v>
      </c>
      <c r="G59" s="89" t="s">
        <v>536</v>
      </c>
      <c r="H59" s="89" t="s">
        <v>537</v>
      </c>
      <c r="K59" s="89" t="s">
        <v>66</v>
      </c>
    </row>
    <row r="60" spans="1:11" ht="15.75" thickBot="1" x14ac:dyDescent="0.3">
      <c r="A60" s="95" t="s">
        <v>557</v>
      </c>
      <c r="B60" s="91">
        <v>44043</v>
      </c>
      <c r="C60" s="92">
        <v>300</v>
      </c>
      <c r="E60" s="89" t="s">
        <v>528</v>
      </c>
      <c r="F60" s="89" t="s">
        <v>536</v>
      </c>
      <c r="G60" s="89" t="s">
        <v>536</v>
      </c>
      <c r="H60" s="89" t="s">
        <v>597</v>
      </c>
      <c r="J60" s="89">
        <v>8165.9</v>
      </c>
      <c r="K60" s="89" t="s">
        <v>66</v>
      </c>
    </row>
    <row r="61" spans="1:11" ht="15.75" thickBot="1" x14ac:dyDescent="0.3">
      <c r="A61" s="101" t="s">
        <v>598</v>
      </c>
      <c r="B61" s="91">
        <v>44042</v>
      </c>
      <c r="C61" s="92">
        <v>-500</v>
      </c>
      <c r="D61" s="89" t="s">
        <v>528</v>
      </c>
      <c r="E61" s="102">
        <v>842023048021129</v>
      </c>
      <c r="F61" s="89" t="s">
        <v>599</v>
      </c>
      <c r="G61" s="89" t="s">
        <v>599</v>
      </c>
      <c r="H61" s="89" t="s">
        <v>600</v>
      </c>
      <c r="I61" s="89" t="s">
        <v>601</v>
      </c>
      <c r="J61" s="89">
        <v>7865.9</v>
      </c>
      <c r="K61" s="89" t="s">
        <v>66</v>
      </c>
    </row>
    <row r="62" spans="1:11" ht="15.75" thickBot="1" x14ac:dyDescent="0.3">
      <c r="A62" s="95" t="s">
        <v>557</v>
      </c>
      <c r="B62" s="91">
        <v>44042</v>
      </c>
      <c r="C62" s="92">
        <v>300</v>
      </c>
      <c r="E62" s="89" t="s">
        <v>528</v>
      </c>
      <c r="F62" s="89" t="s">
        <v>536</v>
      </c>
      <c r="G62" s="89" t="s">
        <v>536</v>
      </c>
      <c r="H62" s="89" t="s">
        <v>537</v>
      </c>
      <c r="K62" s="89" t="s">
        <v>66</v>
      </c>
    </row>
    <row r="63" spans="1:11" ht="15.75" thickBot="1" x14ac:dyDescent="0.3">
      <c r="A63" s="95" t="s">
        <v>557</v>
      </c>
      <c r="B63" s="91">
        <v>44040</v>
      </c>
      <c r="C63" s="92">
        <v>300</v>
      </c>
      <c r="E63" s="89" t="s">
        <v>528</v>
      </c>
      <c r="F63" s="89" t="s">
        <v>536</v>
      </c>
      <c r="G63" s="89" t="s">
        <v>536</v>
      </c>
      <c r="H63" s="89" t="s">
        <v>602</v>
      </c>
      <c r="J63" s="89">
        <v>8065.9</v>
      </c>
      <c r="K63" s="89" t="s">
        <v>66</v>
      </c>
    </row>
    <row r="64" spans="1:11" ht="15.75" thickBot="1" x14ac:dyDescent="0.3">
      <c r="A64" s="95" t="s">
        <v>557</v>
      </c>
      <c r="B64" s="91">
        <v>44039</v>
      </c>
      <c r="C64" s="92">
        <v>300</v>
      </c>
      <c r="E64" s="89" t="s">
        <v>528</v>
      </c>
      <c r="F64" s="89" t="s">
        <v>536</v>
      </c>
      <c r="G64" s="89" t="s">
        <v>536</v>
      </c>
      <c r="H64" s="89" t="s">
        <v>603</v>
      </c>
      <c r="J64" s="89">
        <v>7765.9</v>
      </c>
      <c r="K64" s="89" t="s">
        <v>66</v>
      </c>
    </row>
    <row r="65" spans="1:11" ht="15.75" thickBot="1" x14ac:dyDescent="0.3">
      <c r="A65" s="90" t="s">
        <v>535</v>
      </c>
      <c r="B65" s="91">
        <v>44039</v>
      </c>
      <c r="C65" s="92">
        <v>400</v>
      </c>
      <c r="E65" s="89" t="s">
        <v>528</v>
      </c>
      <c r="F65" s="89" t="s">
        <v>536</v>
      </c>
      <c r="G65" s="89" t="s">
        <v>536</v>
      </c>
      <c r="H65" s="89" t="s">
        <v>537</v>
      </c>
      <c r="K65" s="89" t="s">
        <v>66</v>
      </c>
    </row>
    <row r="66" spans="1:11" ht="15.75" thickBot="1" x14ac:dyDescent="0.3">
      <c r="A66" s="95" t="s">
        <v>557</v>
      </c>
      <c r="B66" s="91">
        <v>44035</v>
      </c>
      <c r="C66" s="92">
        <v>300</v>
      </c>
      <c r="E66" s="89" t="s">
        <v>528</v>
      </c>
      <c r="F66" s="89" t="s">
        <v>536</v>
      </c>
      <c r="G66" s="89" t="s">
        <v>536</v>
      </c>
      <c r="H66" s="89" t="s">
        <v>604</v>
      </c>
      <c r="J66" s="89">
        <v>7065.9</v>
      </c>
      <c r="K66" s="89" t="s">
        <v>66</v>
      </c>
    </row>
    <row r="67" spans="1:11" ht="15.75" thickBot="1" x14ac:dyDescent="0.3">
      <c r="A67" s="95" t="s">
        <v>557</v>
      </c>
      <c r="B67" s="91">
        <v>44033</v>
      </c>
      <c r="C67" s="92">
        <v>300</v>
      </c>
      <c r="E67" s="89" t="s">
        <v>528</v>
      </c>
      <c r="F67" s="89" t="s">
        <v>536</v>
      </c>
      <c r="G67" s="89" t="s">
        <v>536</v>
      </c>
      <c r="H67" s="89" t="s">
        <v>605</v>
      </c>
      <c r="J67" s="89">
        <v>6765.9</v>
      </c>
      <c r="K67" s="89" t="s">
        <v>66</v>
      </c>
    </row>
    <row r="68" spans="1:11" ht="15.75" thickBot="1" x14ac:dyDescent="0.3">
      <c r="A68" s="95" t="s">
        <v>557</v>
      </c>
      <c r="B68" s="91">
        <v>44032</v>
      </c>
      <c r="C68" s="92">
        <v>300</v>
      </c>
      <c r="E68" s="89" t="s">
        <v>528</v>
      </c>
      <c r="F68" s="89" t="s">
        <v>536</v>
      </c>
      <c r="G68" s="89" t="s">
        <v>536</v>
      </c>
      <c r="H68" s="89" t="s">
        <v>606</v>
      </c>
      <c r="J68" s="89">
        <v>6465.9</v>
      </c>
      <c r="K68" s="89" t="s">
        <v>66</v>
      </c>
    </row>
    <row r="69" spans="1:11" ht="15.75" thickBot="1" x14ac:dyDescent="0.3">
      <c r="A69" s="95" t="s">
        <v>557</v>
      </c>
      <c r="B69" s="91">
        <v>44032</v>
      </c>
      <c r="C69" s="92">
        <v>300</v>
      </c>
      <c r="E69" s="89" t="s">
        <v>528</v>
      </c>
      <c r="F69" s="89" t="s">
        <v>536</v>
      </c>
      <c r="G69" s="89" t="s">
        <v>536</v>
      </c>
      <c r="H69" s="89" t="s">
        <v>607</v>
      </c>
      <c r="K69" s="89" t="s">
        <v>66</v>
      </c>
    </row>
    <row r="70" spans="1:11" ht="15.75" thickBot="1" x14ac:dyDescent="0.3">
      <c r="A70" s="90" t="s">
        <v>535</v>
      </c>
      <c r="B70" s="91">
        <v>44032</v>
      </c>
      <c r="C70" s="92">
        <v>370</v>
      </c>
      <c r="E70" s="89" t="s">
        <v>528</v>
      </c>
      <c r="F70" s="89" t="s">
        <v>536</v>
      </c>
      <c r="G70" s="89" t="s">
        <v>536</v>
      </c>
      <c r="H70" s="89" t="s">
        <v>537</v>
      </c>
      <c r="K70" s="89" t="s">
        <v>66</v>
      </c>
    </row>
    <row r="71" spans="1:11" ht="15.75" thickBot="1" x14ac:dyDescent="0.3">
      <c r="A71" s="95" t="s">
        <v>557</v>
      </c>
      <c r="B71" s="91">
        <v>44027</v>
      </c>
      <c r="C71" s="92">
        <v>300</v>
      </c>
      <c r="E71" s="89" t="s">
        <v>528</v>
      </c>
      <c r="F71" s="89" t="s">
        <v>536</v>
      </c>
      <c r="G71" s="89" t="s">
        <v>536</v>
      </c>
      <c r="H71" s="89" t="s">
        <v>608</v>
      </c>
      <c r="J71" s="89">
        <v>5495.9</v>
      </c>
      <c r="K71" s="89" t="s">
        <v>66</v>
      </c>
    </row>
    <row r="72" spans="1:11" ht="15.75" thickBot="1" x14ac:dyDescent="0.3">
      <c r="A72" s="95" t="s">
        <v>557</v>
      </c>
      <c r="B72" s="91">
        <v>44027</v>
      </c>
      <c r="C72" s="92">
        <v>300</v>
      </c>
      <c r="E72" s="89" t="s">
        <v>528</v>
      </c>
      <c r="F72" s="89" t="s">
        <v>536</v>
      </c>
      <c r="G72" s="89" t="s">
        <v>536</v>
      </c>
      <c r="H72" s="89" t="s">
        <v>609</v>
      </c>
      <c r="K72" s="89" t="s">
        <v>66</v>
      </c>
    </row>
    <row r="73" spans="1:11" ht="15.75" thickBot="1" x14ac:dyDescent="0.3">
      <c r="A73" s="95" t="s">
        <v>557</v>
      </c>
      <c r="B73" s="91">
        <v>44027</v>
      </c>
      <c r="C73" s="92">
        <v>300</v>
      </c>
      <c r="E73" s="89" t="s">
        <v>528</v>
      </c>
      <c r="F73" s="89" t="s">
        <v>536</v>
      </c>
      <c r="G73" s="89" t="s">
        <v>536</v>
      </c>
      <c r="H73" s="89" t="s">
        <v>610</v>
      </c>
      <c r="K73" s="89" t="s">
        <v>66</v>
      </c>
    </row>
    <row r="74" spans="1:11" ht="15.75" thickBot="1" x14ac:dyDescent="0.3">
      <c r="A74" s="95" t="s">
        <v>557</v>
      </c>
      <c r="B74" s="91">
        <v>44026</v>
      </c>
      <c r="C74" s="92">
        <v>300</v>
      </c>
      <c r="E74" s="89" t="s">
        <v>528</v>
      </c>
      <c r="F74" s="89" t="s">
        <v>536</v>
      </c>
      <c r="G74" s="89" t="s">
        <v>536</v>
      </c>
      <c r="H74" s="89" t="s">
        <v>611</v>
      </c>
      <c r="J74" s="89">
        <v>4595.8999999999996</v>
      </c>
      <c r="K74" s="89" t="s">
        <v>66</v>
      </c>
    </row>
    <row r="75" spans="1:11" ht="15.75" thickBot="1" x14ac:dyDescent="0.3">
      <c r="A75" s="95" t="s">
        <v>557</v>
      </c>
      <c r="B75" s="91">
        <v>44026</v>
      </c>
      <c r="C75" s="92">
        <v>300</v>
      </c>
      <c r="E75" s="89" t="s">
        <v>528</v>
      </c>
      <c r="F75" s="89" t="s">
        <v>536</v>
      </c>
      <c r="G75" s="89" t="s">
        <v>536</v>
      </c>
      <c r="H75" s="89" t="s">
        <v>612</v>
      </c>
      <c r="K75" s="89" t="s">
        <v>66</v>
      </c>
    </row>
    <row r="76" spans="1:11" ht="15.75" thickBot="1" x14ac:dyDescent="0.3">
      <c r="A76" s="95" t="s">
        <v>557</v>
      </c>
      <c r="B76" s="91">
        <v>44026</v>
      </c>
      <c r="C76" s="92">
        <v>300</v>
      </c>
      <c r="E76" s="89" t="s">
        <v>528</v>
      </c>
      <c r="F76" s="89" t="s">
        <v>536</v>
      </c>
      <c r="G76" s="89" t="s">
        <v>536</v>
      </c>
      <c r="H76" s="89" t="s">
        <v>613</v>
      </c>
      <c r="K76" s="89" t="s">
        <v>66</v>
      </c>
    </row>
    <row r="77" spans="1:11" ht="15.75" thickBot="1" x14ac:dyDescent="0.3">
      <c r="A77" s="95" t="s">
        <v>557</v>
      </c>
      <c r="B77" s="91">
        <v>44026</v>
      </c>
      <c r="C77" s="92">
        <v>300</v>
      </c>
      <c r="E77" s="89" t="s">
        <v>528</v>
      </c>
      <c r="F77" s="89" t="s">
        <v>536</v>
      </c>
      <c r="G77" s="89" t="s">
        <v>536</v>
      </c>
      <c r="H77" s="89" t="s">
        <v>614</v>
      </c>
      <c r="K77" s="89" t="s">
        <v>66</v>
      </c>
    </row>
    <row r="78" spans="1:11" ht="15.75" thickBot="1" x14ac:dyDescent="0.3">
      <c r="A78" s="90" t="s">
        <v>535</v>
      </c>
      <c r="B78" s="91">
        <v>44025</v>
      </c>
      <c r="C78" s="92">
        <v>380</v>
      </c>
      <c r="E78" s="89" t="s">
        <v>528</v>
      </c>
      <c r="F78" s="89" t="s">
        <v>536</v>
      </c>
      <c r="G78" s="89" t="s">
        <v>536</v>
      </c>
      <c r="H78" s="89" t="s">
        <v>537</v>
      </c>
      <c r="J78" s="89">
        <v>3395.9</v>
      </c>
      <c r="K78" s="89" t="s">
        <v>66</v>
      </c>
    </row>
    <row r="79" spans="1:11" ht="15.75" thickBot="1" x14ac:dyDescent="0.3">
      <c r="A79" s="95" t="s">
        <v>557</v>
      </c>
      <c r="B79" s="91">
        <v>44018</v>
      </c>
      <c r="C79" s="92">
        <v>300</v>
      </c>
      <c r="E79" s="89" t="s">
        <v>528</v>
      </c>
      <c r="F79" s="89" t="s">
        <v>536</v>
      </c>
      <c r="G79" s="89" t="s">
        <v>536</v>
      </c>
      <c r="H79" s="89" t="s">
        <v>615</v>
      </c>
      <c r="J79" s="89">
        <v>3015.9</v>
      </c>
      <c r="K79" s="89" t="s">
        <v>66</v>
      </c>
    </row>
    <row r="80" spans="1:11" ht="15.75" thickBot="1" x14ac:dyDescent="0.3">
      <c r="A80" s="90" t="s">
        <v>535</v>
      </c>
      <c r="B80" s="91">
        <v>44018</v>
      </c>
      <c r="C80" s="92">
        <v>400</v>
      </c>
      <c r="E80" s="89" t="s">
        <v>528</v>
      </c>
      <c r="F80" s="89" t="s">
        <v>536</v>
      </c>
      <c r="G80" s="89" t="s">
        <v>536</v>
      </c>
      <c r="H80" s="89" t="s">
        <v>537</v>
      </c>
      <c r="K80" s="89" t="s">
        <v>66</v>
      </c>
    </row>
    <row r="81" spans="1:11" ht="15.75" thickBot="1" x14ac:dyDescent="0.3">
      <c r="A81" s="101" t="s">
        <v>534</v>
      </c>
      <c r="B81" s="91">
        <v>44013</v>
      </c>
      <c r="C81" s="92">
        <v>-4</v>
      </c>
      <c r="D81" s="89" t="s">
        <v>528</v>
      </c>
      <c r="F81" s="89" t="s">
        <v>534</v>
      </c>
      <c r="G81" s="89" t="s">
        <v>534</v>
      </c>
      <c r="H81" s="89">
        <v>1232940534</v>
      </c>
      <c r="J81" s="89">
        <v>2315.9</v>
      </c>
      <c r="K81" s="89" t="s">
        <v>66</v>
      </c>
    </row>
    <row r="82" spans="1:11" ht="15.75" thickBot="1" x14ac:dyDescent="0.3">
      <c r="A82" s="95" t="s">
        <v>563</v>
      </c>
      <c r="B82" s="91">
        <v>44011</v>
      </c>
      <c r="C82" s="92">
        <v>600</v>
      </c>
      <c r="E82" s="89" t="s">
        <v>528</v>
      </c>
      <c r="F82" s="89" t="s">
        <v>536</v>
      </c>
      <c r="G82" s="89" t="s">
        <v>536</v>
      </c>
      <c r="H82" s="89" t="s">
        <v>616</v>
      </c>
      <c r="J82" s="89">
        <v>2319.9</v>
      </c>
      <c r="K82" s="89" t="s">
        <v>66</v>
      </c>
    </row>
    <row r="83" spans="1:11" ht="15.75" thickBot="1" x14ac:dyDescent="0.3">
      <c r="A83" s="95" t="s">
        <v>617</v>
      </c>
      <c r="B83" s="91">
        <v>44004</v>
      </c>
      <c r="C83" s="92">
        <v>800</v>
      </c>
      <c r="E83" s="89" t="s">
        <v>528</v>
      </c>
      <c r="F83" s="89" t="s">
        <v>536</v>
      </c>
      <c r="G83" s="89" t="s">
        <v>536</v>
      </c>
      <c r="H83" s="89" t="s">
        <v>618</v>
      </c>
      <c r="J83" s="89">
        <v>1719.9</v>
      </c>
      <c r="K83" s="89" t="s">
        <v>66</v>
      </c>
    </row>
    <row r="84" spans="1:11" ht="15.75" thickBot="1" x14ac:dyDescent="0.3">
      <c r="A84" s="90" t="s">
        <v>526</v>
      </c>
      <c r="B84" s="91">
        <v>43965</v>
      </c>
      <c r="C84" s="92">
        <v>247.25</v>
      </c>
      <c r="D84" s="89" t="s">
        <v>527</v>
      </c>
      <c r="E84" s="89" t="s">
        <v>528</v>
      </c>
      <c r="F84" s="89" t="s">
        <v>529</v>
      </c>
      <c r="G84" s="89" t="s">
        <v>529</v>
      </c>
      <c r="H84" s="89" t="s">
        <v>619</v>
      </c>
      <c r="J84" s="89">
        <v>919.9</v>
      </c>
      <c r="K84" s="89" t="s">
        <v>66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3691-FE7C-4AB9-A72C-C51B32A1D575}">
  <sheetPr>
    <tabColor theme="7"/>
  </sheetPr>
  <dimension ref="A1:K51"/>
  <sheetViews>
    <sheetView workbookViewId="0">
      <selection activeCell="E27" sqref="E27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6.140625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10" s="17" customFormat="1" ht="18" x14ac:dyDescent="0.25">
      <c r="A1" s="25"/>
      <c r="D1" s="20"/>
      <c r="E1" s="18">
        <v>45777</v>
      </c>
      <c r="F1" s="20"/>
      <c r="G1" s="18">
        <v>45412</v>
      </c>
    </row>
    <row r="3" spans="1:10" ht="15.75" x14ac:dyDescent="0.25">
      <c r="A3" s="19" t="s">
        <v>62</v>
      </c>
    </row>
    <row r="4" spans="1:10" ht="15" x14ac:dyDescent="0.2">
      <c r="A4" s="3" t="s">
        <v>61</v>
      </c>
      <c r="E4" s="31">
        <v>0</v>
      </c>
      <c r="G4" s="53">
        <v>0</v>
      </c>
    </row>
    <row r="5" spans="1:10" ht="15" x14ac:dyDescent="0.2">
      <c r="A5" s="3" t="s">
        <v>473</v>
      </c>
      <c r="B5" s="23"/>
      <c r="C5" s="23"/>
      <c r="D5" s="23"/>
      <c r="E5" s="53">
        <v>0</v>
      </c>
      <c r="F5" s="23"/>
      <c r="G5" s="53">
        <v>0</v>
      </c>
    </row>
    <row r="6" spans="1:10" ht="15" x14ac:dyDescent="0.2">
      <c r="A6" s="3" t="s">
        <v>60</v>
      </c>
      <c r="E6" s="31">
        <v>0</v>
      </c>
      <c r="G6" s="53">
        <v>0</v>
      </c>
    </row>
    <row r="7" spans="1:10" ht="15" x14ac:dyDescent="0.2">
      <c r="A7" s="3" t="s">
        <v>59</v>
      </c>
      <c r="E7" s="31">
        <v>0</v>
      </c>
      <c r="G7" s="53">
        <v>0</v>
      </c>
    </row>
    <row r="8" spans="1:10" ht="15" x14ac:dyDescent="0.2">
      <c r="A8" s="3" t="s">
        <v>58</v>
      </c>
      <c r="E8" s="53">
        <v>8000</v>
      </c>
      <c r="G8" s="53">
        <v>0</v>
      </c>
      <c r="H8" s="1" t="s">
        <v>1045</v>
      </c>
    </row>
    <row r="9" spans="1:10" ht="15" x14ac:dyDescent="0.2">
      <c r="A9" s="3" t="s">
        <v>57</v>
      </c>
      <c r="E9" s="53">
        <v>0</v>
      </c>
      <c r="G9" s="53">
        <v>0</v>
      </c>
      <c r="H9" s="1">
        <v>7</v>
      </c>
    </row>
    <row r="10" spans="1:10" ht="15" x14ac:dyDescent="0.2">
      <c r="A10" s="3" t="s">
        <v>55</v>
      </c>
      <c r="E10" s="31">
        <v>0</v>
      </c>
      <c r="G10" s="53">
        <v>0</v>
      </c>
    </row>
    <row r="11" spans="1:10" ht="15.75" x14ac:dyDescent="0.25">
      <c r="A11" s="3" t="s">
        <v>54</v>
      </c>
      <c r="C11" s="20">
        <v>45048</v>
      </c>
      <c r="E11" s="80">
        <f>E6</f>
        <v>0</v>
      </c>
      <c r="G11" s="31">
        <v>6040.93</v>
      </c>
      <c r="J11" s="136"/>
    </row>
    <row r="12" spans="1:10" ht="15.75" x14ac:dyDescent="0.25">
      <c r="A12" s="19" t="s">
        <v>52</v>
      </c>
      <c r="E12" s="54">
        <f>SUM(E4:E11)</f>
        <v>8000</v>
      </c>
      <c r="G12" s="54">
        <f>SUM(G4:G11)</f>
        <v>6040.93</v>
      </c>
    </row>
    <row r="13" spans="1:10" x14ac:dyDescent="0.2">
      <c r="E13" s="31"/>
      <c r="G13" s="53"/>
    </row>
    <row r="14" spans="1:10" x14ac:dyDescent="0.2">
      <c r="E14" s="31"/>
      <c r="G14" s="53"/>
    </row>
    <row r="15" spans="1:10" ht="15.75" x14ac:dyDescent="0.25">
      <c r="A15" s="19" t="s">
        <v>51</v>
      </c>
      <c r="E15" s="31"/>
      <c r="G15" s="53"/>
      <c r="H15" s="21"/>
    </row>
    <row r="16" spans="1:10" ht="15" x14ac:dyDescent="0.2">
      <c r="A16" s="3" t="s">
        <v>50</v>
      </c>
      <c r="E16" s="31">
        <v>0</v>
      </c>
      <c r="G16" s="53">
        <v>0</v>
      </c>
    </row>
    <row r="17" spans="1:11" ht="15" x14ac:dyDescent="0.2">
      <c r="A17" s="3" t="s">
        <v>0</v>
      </c>
      <c r="E17" s="31">
        <f>'ÅBS24-25'!D39</f>
        <v>21054.979999999996</v>
      </c>
      <c r="G17" s="53">
        <v>-12746.7</v>
      </c>
    </row>
    <row r="18" spans="1:11" ht="15.75" x14ac:dyDescent="0.25">
      <c r="A18" s="19" t="s">
        <v>49</v>
      </c>
      <c r="C18" s="20"/>
      <c r="E18" s="54">
        <f>E12+E17</f>
        <v>29054.979999999996</v>
      </c>
      <c r="G18" s="121">
        <v>-12746.7</v>
      </c>
    </row>
    <row r="19" spans="1:11" x14ac:dyDescent="0.2">
      <c r="E19" s="31"/>
      <c r="G19" s="53"/>
    </row>
    <row r="20" spans="1:11" ht="15.75" x14ac:dyDescent="0.25">
      <c r="A20" s="19" t="s">
        <v>48</v>
      </c>
      <c r="E20" s="31">
        <v>0</v>
      </c>
      <c r="G20" s="53">
        <v>0</v>
      </c>
    </row>
    <row r="21" spans="1:11" x14ac:dyDescent="0.2">
      <c r="E21" s="31"/>
      <c r="G21" s="53"/>
    </row>
    <row r="22" spans="1:11" ht="15.75" x14ac:dyDescent="0.25">
      <c r="A22" s="19" t="s">
        <v>47</v>
      </c>
      <c r="E22" s="31"/>
      <c r="G22" s="53"/>
    </row>
    <row r="23" spans="1:11" ht="15" x14ac:dyDescent="0.2">
      <c r="A23" s="3" t="s">
        <v>46</v>
      </c>
      <c r="E23" s="31">
        <v>0</v>
      </c>
      <c r="G23" s="53">
        <v>0</v>
      </c>
    </row>
    <row r="24" spans="1:11" ht="15" x14ac:dyDescent="0.2">
      <c r="A24" s="3" t="s">
        <v>45</v>
      </c>
      <c r="E24" s="31">
        <v>-19900</v>
      </c>
      <c r="G24" s="53">
        <v>0</v>
      </c>
      <c r="H24" s="1" t="s">
        <v>1044</v>
      </c>
    </row>
    <row r="25" spans="1:11" ht="15" x14ac:dyDescent="0.2">
      <c r="A25" s="3" t="s">
        <v>44</v>
      </c>
      <c r="E25" s="31">
        <v>0</v>
      </c>
      <c r="G25" s="53">
        <v>0</v>
      </c>
    </row>
    <row r="26" spans="1:11" ht="15" x14ac:dyDescent="0.2">
      <c r="A26" s="3" t="s">
        <v>43</v>
      </c>
      <c r="E26" s="31">
        <v>0</v>
      </c>
      <c r="G26" s="53">
        <v>0</v>
      </c>
    </row>
    <row r="27" spans="1:11" ht="15.75" x14ac:dyDescent="0.25">
      <c r="A27" s="19" t="s">
        <v>42</v>
      </c>
      <c r="E27" s="54">
        <f>SUM(E23:E26)</f>
        <v>-19900</v>
      </c>
      <c r="G27" s="121">
        <v>0</v>
      </c>
    </row>
    <row r="28" spans="1:11" x14ac:dyDescent="0.2">
      <c r="E28" s="31"/>
      <c r="G28" s="53"/>
    </row>
    <row r="29" spans="1:11" ht="15.75" x14ac:dyDescent="0.25">
      <c r="A29" s="19" t="s">
        <v>41</v>
      </c>
      <c r="E29" s="54">
        <f>E18+E27</f>
        <v>9154.9799999999959</v>
      </c>
      <c r="G29" s="121">
        <v>-12746.7</v>
      </c>
    </row>
    <row r="30" spans="1:11" ht="21.75" x14ac:dyDescent="0.3">
      <c r="K30" s="128"/>
    </row>
    <row r="32" spans="1:11" ht="15" x14ac:dyDescent="0.2">
      <c r="A32" s="18">
        <v>45805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628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7ACED-128C-42D3-915F-8B46F621434A}">
  <sheetPr>
    <tabColor theme="1" tint="0.499984740745262"/>
  </sheetPr>
  <dimension ref="A1:K114"/>
  <sheetViews>
    <sheetView zoomScaleNormal="100" workbookViewId="0">
      <selection activeCell="C17" sqref="C17"/>
    </sheetView>
  </sheetViews>
  <sheetFormatPr defaultRowHeight="15" x14ac:dyDescent="0.25"/>
  <cols>
    <col min="2" max="2" width="18" customWidth="1"/>
    <col min="3" max="3" width="9.85546875" style="89" customWidth="1"/>
    <col min="4" max="4" width="8.28515625" style="89" customWidth="1"/>
    <col min="5" max="5" width="9.85546875" style="89" customWidth="1"/>
    <col min="6" max="6" width="11.42578125" style="89" customWidth="1"/>
    <col min="7" max="8" width="15.140625" style="89" customWidth="1"/>
    <col min="9" max="9" width="20.7109375" style="89" customWidth="1"/>
    <col min="10" max="10" width="22.140625" style="89" customWidth="1"/>
    <col min="11" max="11" width="18.5703125" customWidth="1"/>
  </cols>
  <sheetData>
    <row r="1" spans="1:11" x14ac:dyDescent="0.25">
      <c r="C1" s="89" t="s">
        <v>517</v>
      </c>
      <c r="D1" s="89" t="s">
        <v>518</v>
      </c>
      <c r="E1" s="89" t="s">
        <v>519</v>
      </c>
      <c r="F1" s="89" t="s">
        <v>520</v>
      </c>
      <c r="G1" s="89" t="s">
        <v>521</v>
      </c>
      <c r="H1" s="89" t="s">
        <v>522</v>
      </c>
      <c r="I1" s="89" t="s">
        <v>523</v>
      </c>
      <c r="J1" s="89" t="s">
        <v>233</v>
      </c>
    </row>
    <row r="2" spans="1:11" s="10" customFormat="1" x14ac:dyDescent="0.25">
      <c r="B2" s="70" t="s">
        <v>263</v>
      </c>
    </row>
    <row r="3" spans="1:11" ht="15.75" thickBot="1" x14ac:dyDescent="0.3">
      <c r="B3" s="93" t="s">
        <v>543</v>
      </c>
      <c r="C3" s="91">
        <v>44137</v>
      </c>
      <c r="D3" s="92">
        <v>-1800</v>
      </c>
      <c r="E3" s="89" t="s">
        <v>528</v>
      </c>
      <c r="F3" s="89" t="s">
        <v>544</v>
      </c>
      <c r="G3" s="89" t="s">
        <v>545</v>
      </c>
      <c r="H3" s="89" t="s">
        <v>545</v>
      </c>
      <c r="I3" s="89" t="s">
        <v>546</v>
      </c>
      <c r="J3" s="89" t="s">
        <v>547</v>
      </c>
    </row>
    <row r="4" spans="1:11" ht="15.75" thickBot="1" x14ac:dyDescent="0.3">
      <c r="B4" s="101" t="s">
        <v>583</v>
      </c>
      <c r="C4" s="91">
        <v>44064</v>
      </c>
      <c r="D4" s="92">
        <v>-3400</v>
      </c>
      <c r="E4" s="89" t="s">
        <v>528</v>
      </c>
      <c r="F4" s="89" t="s">
        <v>584</v>
      </c>
      <c r="G4" s="89" t="s">
        <v>585</v>
      </c>
      <c r="H4" s="89" t="s">
        <v>585</v>
      </c>
      <c r="I4" s="89" t="s">
        <v>586</v>
      </c>
      <c r="J4" s="89" t="s">
        <v>583</v>
      </c>
    </row>
    <row r="5" spans="1:11" ht="15.75" customHeight="1" thickBot="1" x14ac:dyDescent="0.3">
      <c r="B5" s="101" t="s">
        <v>592</v>
      </c>
      <c r="C5" s="91">
        <v>44064</v>
      </c>
      <c r="D5" s="92">
        <v>-100</v>
      </c>
      <c r="E5" s="89" t="s">
        <v>528</v>
      </c>
      <c r="F5" s="89" t="s">
        <v>584</v>
      </c>
      <c r="G5" s="89" t="s">
        <v>585</v>
      </c>
      <c r="H5" s="89" t="s">
        <v>585</v>
      </c>
      <c r="I5" s="89" t="s">
        <v>593</v>
      </c>
      <c r="J5" s="89" t="s">
        <v>592</v>
      </c>
    </row>
    <row r="6" spans="1:11" ht="15.75" customHeight="1" x14ac:dyDescent="0.25">
      <c r="A6" s="26">
        <f>SUM(D3:D5)</f>
        <v>-5300</v>
      </c>
      <c r="B6" s="103"/>
      <c r="C6" s="91"/>
      <c r="D6" s="92"/>
    </row>
    <row r="7" spans="1:11" s="68" customFormat="1" x14ac:dyDescent="0.25">
      <c r="B7" s="10" t="s">
        <v>497</v>
      </c>
    </row>
    <row r="8" spans="1:11" x14ac:dyDescent="0.25">
      <c r="C8" s="58"/>
      <c r="D8" s="59">
        <v>0</v>
      </c>
      <c r="E8" s="62"/>
      <c r="F8"/>
      <c r="G8"/>
      <c r="H8"/>
      <c r="I8"/>
      <c r="J8"/>
    </row>
    <row r="9" spans="1:11" x14ac:dyDescent="0.25">
      <c r="A9" s="66">
        <f>SUM(D8)</f>
        <v>0</v>
      </c>
      <c r="C9" s="58"/>
      <c r="D9" s="59"/>
      <c r="E9" s="62"/>
      <c r="F9"/>
      <c r="G9"/>
      <c r="H9"/>
      <c r="I9"/>
      <c r="J9"/>
    </row>
    <row r="10" spans="1:11" s="68" customFormat="1" x14ac:dyDescent="0.25">
      <c r="B10" s="68" t="s">
        <v>270</v>
      </c>
    </row>
    <row r="11" spans="1:11" ht="15.75" thickBot="1" x14ac:dyDescent="0.3">
      <c r="B11" s="93" t="s">
        <v>548</v>
      </c>
      <c r="C11" s="91">
        <v>44134</v>
      </c>
      <c r="D11" s="92">
        <v>-1492.95</v>
      </c>
      <c r="E11" s="89" t="s">
        <v>528</v>
      </c>
      <c r="F11" s="89" t="s">
        <v>549</v>
      </c>
      <c r="G11" s="89" t="s">
        <v>550</v>
      </c>
      <c r="H11" s="89" t="s">
        <v>537</v>
      </c>
      <c r="I11" s="89" t="s">
        <v>551</v>
      </c>
      <c r="J11" s="89" t="s">
        <v>552</v>
      </c>
      <c r="K11" s="89" t="s">
        <v>553</v>
      </c>
    </row>
    <row r="12" spans="1:11" ht="15.75" thickBot="1" x14ac:dyDescent="0.3">
      <c r="B12" s="101" t="s">
        <v>598</v>
      </c>
      <c r="C12" s="91">
        <v>44042</v>
      </c>
      <c r="D12" s="92">
        <v>-500</v>
      </c>
      <c r="E12" s="89" t="s">
        <v>528</v>
      </c>
      <c r="F12" s="102">
        <v>842023048021129</v>
      </c>
      <c r="G12" s="89" t="s">
        <v>599</v>
      </c>
      <c r="H12" s="89" t="s">
        <v>599</v>
      </c>
      <c r="I12" s="89" t="s">
        <v>600</v>
      </c>
      <c r="J12" s="89" t="s">
        <v>601</v>
      </c>
    </row>
    <row r="13" spans="1:11" x14ac:dyDescent="0.25">
      <c r="A13" s="26">
        <f>SUM(D11:D12)</f>
        <v>-1992.95</v>
      </c>
      <c r="B13" s="93"/>
      <c r="C13" s="91"/>
      <c r="D13" s="92"/>
      <c r="K13" s="89"/>
    </row>
    <row r="14" spans="1:11" s="10" customFormat="1" ht="15.75" thickBot="1" x14ac:dyDescent="0.3">
      <c r="B14" s="69" t="s">
        <v>259</v>
      </c>
    </row>
    <row r="15" spans="1:11" ht="15.75" thickBot="1" x14ac:dyDescent="0.3">
      <c r="B15" s="101" t="s">
        <v>587</v>
      </c>
      <c r="C15" s="91">
        <v>44064</v>
      </c>
      <c r="D15" s="92">
        <v>-200</v>
      </c>
      <c r="E15" s="89" t="s">
        <v>528</v>
      </c>
      <c r="F15" s="89" t="s">
        <v>584</v>
      </c>
      <c r="G15" s="89" t="s">
        <v>585</v>
      </c>
      <c r="H15" s="89" t="s">
        <v>585</v>
      </c>
      <c r="I15" s="89" t="s">
        <v>588</v>
      </c>
      <c r="J15" s="89" t="s">
        <v>589</v>
      </c>
    </row>
    <row r="16" spans="1:11" ht="15.75" thickBot="1" x14ac:dyDescent="0.3">
      <c r="B16" s="101" t="s">
        <v>590</v>
      </c>
      <c r="C16" s="91">
        <v>44064</v>
      </c>
      <c r="D16" s="92">
        <v>-200</v>
      </c>
      <c r="E16" s="89" t="s">
        <v>528</v>
      </c>
      <c r="F16" s="89" t="s">
        <v>584</v>
      </c>
      <c r="G16" s="89" t="s">
        <v>585</v>
      </c>
      <c r="H16" s="89" t="s">
        <v>585</v>
      </c>
      <c r="I16" s="89" t="s">
        <v>588</v>
      </c>
      <c r="J16" s="89" t="s">
        <v>590</v>
      </c>
    </row>
    <row r="17" spans="1:11" ht="15.75" thickBot="1" x14ac:dyDescent="0.3">
      <c r="B17" s="101" t="s">
        <v>591</v>
      </c>
      <c r="C17" s="91">
        <v>44064</v>
      </c>
      <c r="D17" s="92">
        <v>-200</v>
      </c>
      <c r="E17" s="89" t="s">
        <v>528</v>
      </c>
      <c r="F17" s="89" t="s">
        <v>584</v>
      </c>
      <c r="G17" s="89" t="s">
        <v>585</v>
      </c>
      <c r="H17" s="89" t="s">
        <v>585</v>
      </c>
      <c r="I17" s="89" t="s">
        <v>588</v>
      </c>
      <c r="J17" s="89" t="s">
        <v>591</v>
      </c>
    </row>
    <row r="18" spans="1:11" ht="15.75" thickBot="1" x14ac:dyDescent="0.3">
      <c r="B18" s="101" t="s">
        <v>589</v>
      </c>
      <c r="C18" s="91">
        <v>44064</v>
      </c>
      <c r="D18" s="92">
        <v>-200</v>
      </c>
      <c r="E18" s="89" t="s">
        <v>528</v>
      </c>
      <c r="F18" s="89" t="s">
        <v>584</v>
      </c>
      <c r="G18" s="89" t="s">
        <v>585</v>
      </c>
      <c r="H18" s="89" t="s">
        <v>585</v>
      </c>
      <c r="I18" s="89" t="s">
        <v>588</v>
      </c>
      <c r="J18" s="89" t="s">
        <v>587</v>
      </c>
    </row>
    <row r="19" spans="1:11" x14ac:dyDescent="0.25">
      <c r="A19" s="26">
        <f>SUM(D15:D18)</f>
        <v>-800</v>
      </c>
    </row>
    <row r="20" spans="1:11" s="10" customFormat="1" x14ac:dyDescent="0.25">
      <c r="B20" s="69" t="s">
        <v>16</v>
      </c>
    </row>
    <row r="21" spans="1:11" x14ac:dyDescent="0.25">
      <c r="B21" s="93" t="s">
        <v>554</v>
      </c>
      <c r="C21" s="91">
        <v>44116</v>
      </c>
      <c r="D21" s="92">
        <v>-1830</v>
      </c>
      <c r="E21" s="89" t="s">
        <v>528</v>
      </c>
      <c r="F21" s="89" t="s">
        <v>549</v>
      </c>
      <c r="G21" s="89" t="s">
        <v>550</v>
      </c>
      <c r="H21" s="89" t="s">
        <v>537</v>
      </c>
      <c r="I21" s="89" t="s">
        <v>555</v>
      </c>
      <c r="J21" s="89" t="s">
        <v>556</v>
      </c>
      <c r="K21" s="89" t="s">
        <v>620</v>
      </c>
    </row>
    <row r="22" spans="1:11" x14ac:dyDescent="0.25">
      <c r="A22" s="26">
        <f>SUM(D21)</f>
        <v>-1830</v>
      </c>
    </row>
    <row r="23" spans="1:11" s="10" customFormat="1" x14ac:dyDescent="0.25">
      <c r="B23" s="69" t="s">
        <v>266</v>
      </c>
    </row>
    <row r="24" spans="1:11" x14ac:dyDescent="0.25">
      <c r="B24" s="93" t="s">
        <v>531</v>
      </c>
      <c r="C24" s="91">
        <v>44203</v>
      </c>
      <c r="D24" s="92">
        <v>-950</v>
      </c>
      <c r="E24" s="89" t="s">
        <v>528</v>
      </c>
      <c r="G24" s="89" t="s">
        <v>532</v>
      </c>
      <c r="H24" s="89" t="s">
        <v>532</v>
      </c>
    </row>
    <row r="25" spans="1:11" x14ac:dyDescent="0.25">
      <c r="B25" s="93" t="s">
        <v>533</v>
      </c>
      <c r="C25" s="91">
        <v>44200</v>
      </c>
      <c r="D25" s="92">
        <v>-600</v>
      </c>
      <c r="E25" s="89" t="s">
        <v>528</v>
      </c>
      <c r="G25" s="89" t="s">
        <v>534</v>
      </c>
      <c r="H25" s="89" t="s">
        <v>534</v>
      </c>
      <c r="I25" s="89">
        <v>519000</v>
      </c>
    </row>
    <row r="26" spans="1:11" x14ac:dyDescent="0.25">
      <c r="B26" s="93" t="s">
        <v>534</v>
      </c>
      <c r="C26" s="91">
        <v>44200</v>
      </c>
      <c r="D26" s="92">
        <v>-6</v>
      </c>
      <c r="E26" s="89" t="s">
        <v>528</v>
      </c>
      <c r="G26" s="89" t="s">
        <v>534</v>
      </c>
      <c r="H26" s="89" t="s">
        <v>534</v>
      </c>
      <c r="I26" s="89">
        <v>1232940534</v>
      </c>
    </row>
    <row r="27" spans="1:11" x14ac:dyDescent="0.25">
      <c r="B27" s="93" t="s">
        <v>534</v>
      </c>
      <c r="C27" s="91">
        <v>44166</v>
      </c>
      <c r="D27" s="92">
        <v>-8</v>
      </c>
      <c r="E27" s="89" t="s">
        <v>528</v>
      </c>
      <c r="G27" s="89" t="s">
        <v>534</v>
      </c>
      <c r="H27" s="89" t="s">
        <v>534</v>
      </c>
      <c r="I27" s="89">
        <v>1232940534</v>
      </c>
    </row>
    <row r="28" spans="1:11" x14ac:dyDescent="0.25">
      <c r="B28" s="93" t="s">
        <v>534</v>
      </c>
      <c r="C28" s="91">
        <v>44137</v>
      </c>
      <c r="D28" s="92">
        <v>-6</v>
      </c>
      <c r="E28" s="89" t="s">
        <v>528</v>
      </c>
      <c r="G28" s="89" t="s">
        <v>534</v>
      </c>
      <c r="H28" s="89" t="s">
        <v>534</v>
      </c>
      <c r="I28" s="89">
        <v>1232940534</v>
      </c>
    </row>
    <row r="29" spans="1:11" ht="15.75" thickBot="1" x14ac:dyDescent="0.3">
      <c r="B29" s="93" t="s">
        <v>534</v>
      </c>
      <c r="C29" s="91">
        <v>44105</v>
      </c>
      <c r="D29" s="92">
        <v>-18</v>
      </c>
      <c r="E29" s="89" t="s">
        <v>528</v>
      </c>
      <c r="G29" s="89" t="s">
        <v>534</v>
      </c>
      <c r="H29" s="89" t="s">
        <v>534</v>
      </c>
      <c r="I29" s="89">
        <v>1232940534</v>
      </c>
    </row>
    <row r="30" spans="1:11" s="100" customFormat="1" ht="14.25" customHeight="1" thickBot="1" x14ac:dyDescent="0.3">
      <c r="B30" s="96" t="s">
        <v>534</v>
      </c>
      <c r="C30" s="97">
        <v>44075</v>
      </c>
      <c r="D30" s="98">
        <v>-24</v>
      </c>
      <c r="E30" s="99" t="s">
        <v>528</v>
      </c>
      <c r="F30" s="99"/>
      <c r="G30" s="99" t="s">
        <v>534</v>
      </c>
      <c r="H30" s="99" t="s">
        <v>534</v>
      </c>
      <c r="I30" s="99">
        <v>1232940534</v>
      </c>
      <c r="J30" s="99"/>
    </row>
    <row r="31" spans="1:11" ht="15.75" thickBot="1" x14ac:dyDescent="0.3">
      <c r="B31" s="101" t="s">
        <v>534</v>
      </c>
      <c r="C31" s="91">
        <v>44046</v>
      </c>
      <c r="D31" s="92">
        <v>-40</v>
      </c>
      <c r="E31" s="89" t="s">
        <v>528</v>
      </c>
      <c r="G31" s="89" t="s">
        <v>534</v>
      </c>
      <c r="H31" s="89" t="s">
        <v>534</v>
      </c>
      <c r="I31" s="89">
        <v>1232940534</v>
      </c>
    </row>
    <row r="32" spans="1:11" ht="15.75" thickBot="1" x14ac:dyDescent="0.3">
      <c r="B32" s="101" t="s">
        <v>534</v>
      </c>
      <c r="C32" s="91">
        <v>44013</v>
      </c>
      <c r="D32" s="92">
        <v>-4</v>
      </c>
      <c r="E32" s="89" t="s">
        <v>528</v>
      </c>
      <c r="G32" s="89" t="s">
        <v>534</v>
      </c>
      <c r="H32" s="89" t="s">
        <v>534</v>
      </c>
      <c r="I32" s="89">
        <v>1232940534</v>
      </c>
    </row>
    <row r="33" spans="1:9" x14ac:dyDescent="0.25">
      <c r="A33" s="26">
        <f>SUM(D24:D32)</f>
        <v>-1656</v>
      </c>
      <c r="B33" s="103"/>
      <c r="C33" s="91"/>
      <c r="D33" s="92"/>
    </row>
    <row r="35" spans="1:9" s="71" customFormat="1" ht="15.75" thickBot="1" x14ac:dyDescent="0.3">
      <c r="A35" s="73" t="s">
        <v>256</v>
      </c>
    </row>
    <row r="36" spans="1:9" ht="15.75" thickBot="1" x14ac:dyDescent="0.3">
      <c r="B36" s="95" t="s">
        <v>557</v>
      </c>
      <c r="C36" s="91">
        <v>44088</v>
      </c>
      <c r="D36" s="92">
        <v>300</v>
      </c>
      <c r="F36" s="89" t="s">
        <v>528</v>
      </c>
      <c r="G36" s="89" t="s">
        <v>558</v>
      </c>
      <c r="H36" s="89" t="s">
        <v>558</v>
      </c>
      <c r="I36" s="89" t="s">
        <v>558</v>
      </c>
    </row>
    <row r="37" spans="1:9" ht="15.75" thickBot="1" x14ac:dyDescent="0.3">
      <c r="B37" s="95" t="s">
        <v>557</v>
      </c>
      <c r="C37" s="91">
        <v>44084</v>
      </c>
      <c r="D37" s="92">
        <v>300</v>
      </c>
      <c r="F37" s="89" t="s">
        <v>528</v>
      </c>
      <c r="G37" s="89" t="s">
        <v>536</v>
      </c>
      <c r="H37" s="89" t="s">
        <v>536</v>
      </c>
      <c r="I37" s="89" t="s">
        <v>559</v>
      </c>
    </row>
    <row r="38" spans="1:9" ht="15.75" thickBot="1" x14ac:dyDescent="0.3">
      <c r="B38" s="95" t="s">
        <v>557</v>
      </c>
      <c r="C38" s="91">
        <v>44082</v>
      </c>
      <c r="D38" s="92">
        <v>300</v>
      </c>
      <c r="E38" s="89" t="s">
        <v>560</v>
      </c>
      <c r="F38" s="89" t="s">
        <v>528</v>
      </c>
      <c r="G38" s="89" t="s">
        <v>561</v>
      </c>
      <c r="H38" s="89" t="s">
        <v>561</v>
      </c>
      <c r="I38" s="89" t="s">
        <v>562</v>
      </c>
    </row>
    <row r="39" spans="1:9" ht="15.75" thickBot="1" x14ac:dyDescent="0.3">
      <c r="B39" s="95" t="s">
        <v>563</v>
      </c>
      <c r="C39" s="91">
        <v>44081</v>
      </c>
      <c r="D39" s="92">
        <v>600</v>
      </c>
      <c r="F39" s="89" t="s">
        <v>528</v>
      </c>
      <c r="G39" s="89" t="s">
        <v>536</v>
      </c>
      <c r="H39" s="89" t="s">
        <v>536</v>
      </c>
      <c r="I39" s="89" t="s">
        <v>537</v>
      </c>
    </row>
    <row r="40" spans="1:9" ht="15.75" thickBot="1" x14ac:dyDescent="0.3">
      <c r="B40" s="95" t="s">
        <v>557</v>
      </c>
      <c r="C40" s="91">
        <v>44078</v>
      </c>
      <c r="D40" s="92">
        <v>300</v>
      </c>
      <c r="F40" s="89" t="s">
        <v>528</v>
      </c>
      <c r="G40" s="89" t="s">
        <v>536</v>
      </c>
      <c r="H40" s="89" t="s">
        <v>536</v>
      </c>
      <c r="I40" s="89" t="s">
        <v>564</v>
      </c>
    </row>
    <row r="41" spans="1:9" ht="15.75" thickBot="1" x14ac:dyDescent="0.3">
      <c r="B41" s="95" t="s">
        <v>557</v>
      </c>
      <c r="C41" s="91">
        <v>44077</v>
      </c>
      <c r="D41" s="92">
        <v>300</v>
      </c>
      <c r="F41" s="89" t="s">
        <v>528</v>
      </c>
      <c r="G41" s="89" t="s">
        <v>536</v>
      </c>
      <c r="H41" s="89" t="s">
        <v>536</v>
      </c>
      <c r="I41" s="89" t="s">
        <v>565</v>
      </c>
    </row>
    <row r="42" spans="1:9" ht="15.75" thickBot="1" x14ac:dyDescent="0.3">
      <c r="B42" s="95" t="s">
        <v>557</v>
      </c>
      <c r="C42" s="91">
        <v>44076</v>
      </c>
      <c r="D42" s="92">
        <v>300</v>
      </c>
      <c r="F42" s="89" t="s">
        <v>528</v>
      </c>
      <c r="G42" s="89" t="s">
        <v>566</v>
      </c>
      <c r="H42" s="89" t="s">
        <v>566</v>
      </c>
      <c r="I42" s="89" t="s">
        <v>566</v>
      </c>
    </row>
    <row r="43" spans="1:9" ht="15.75" thickBot="1" x14ac:dyDescent="0.3">
      <c r="B43" s="95" t="s">
        <v>557</v>
      </c>
      <c r="C43" s="91">
        <v>44075</v>
      </c>
      <c r="D43" s="92">
        <v>300</v>
      </c>
      <c r="F43" s="89" t="s">
        <v>528</v>
      </c>
      <c r="G43" s="89" t="s">
        <v>536</v>
      </c>
      <c r="H43" s="89" t="s">
        <v>536</v>
      </c>
      <c r="I43" s="89" t="s">
        <v>567</v>
      </c>
    </row>
    <row r="44" spans="1:9" ht="15.75" thickBot="1" x14ac:dyDescent="0.3">
      <c r="B44" s="95" t="s">
        <v>557</v>
      </c>
      <c r="C44" s="91">
        <v>44075</v>
      </c>
      <c r="D44" s="92">
        <v>300</v>
      </c>
      <c r="E44" s="89" t="s">
        <v>568</v>
      </c>
      <c r="F44" s="89" t="s">
        <v>528</v>
      </c>
      <c r="G44" s="89" t="s">
        <v>569</v>
      </c>
      <c r="H44" s="89" t="s">
        <v>569</v>
      </c>
      <c r="I44" s="89" t="s">
        <v>570</v>
      </c>
    </row>
    <row r="45" spans="1:9" ht="15.75" thickBot="1" x14ac:dyDescent="0.3">
      <c r="B45" s="95" t="s">
        <v>557</v>
      </c>
      <c r="C45" s="91">
        <v>44075</v>
      </c>
      <c r="D45" s="92">
        <v>300</v>
      </c>
      <c r="F45" s="89" t="s">
        <v>528</v>
      </c>
      <c r="G45" s="89" t="s">
        <v>536</v>
      </c>
      <c r="H45" s="89" t="s">
        <v>536</v>
      </c>
      <c r="I45" s="89" t="s">
        <v>571</v>
      </c>
    </row>
    <row r="46" spans="1:9" ht="15.75" thickBot="1" x14ac:dyDescent="0.3">
      <c r="B46" s="95" t="s">
        <v>557</v>
      </c>
      <c r="C46" s="91">
        <v>44074</v>
      </c>
      <c r="D46" s="92">
        <v>300</v>
      </c>
      <c r="E46" s="89" t="s">
        <v>572</v>
      </c>
      <c r="F46" s="89" t="s">
        <v>528</v>
      </c>
      <c r="G46" s="89" t="s">
        <v>573</v>
      </c>
      <c r="H46" s="89" t="s">
        <v>573</v>
      </c>
      <c r="I46" s="89" t="s">
        <v>574</v>
      </c>
    </row>
    <row r="47" spans="1:9" ht="15.75" thickBot="1" x14ac:dyDescent="0.3">
      <c r="B47" s="95" t="s">
        <v>557</v>
      </c>
      <c r="C47" s="91">
        <v>44071</v>
      </c>
      <c r="D47" s="92">
        <v>300</v>
      </c>
      <c r="F47" s="89" t="s">
        <v>528</v>
      </c>
      <c r="G47" s="89" t="s">
        <v>536</v>
      </c>
      <c r="H47" s="89" t="s">
        <v>536</v>
      </c>
      <c r="I47" s="89" t="s">
        <v>575</v>
      </c>
    </row>
    <row r="48" spans="1:9" ht="15.75" thickBot="1" x14ac:dyDescent="0.3">
      <c r="B48" s="95" t="s">
        <v>557</v>
      </c>
      <c r="C48" s="91">
        <v>44071</v>
      </c>
      <c r="D48" s="92">
        <v>300</v>
      </c>
      <c r="F48" s="89" t="s">
        <v>528</v>
      </c>
      <c r="G48" s="89" t="s">
        <v>536</v>
      </c>
      <c r="H48" s="89" t="s">
        <v>536</v>
      </c>
      <c r="I48" s="89" t="s">
        <v>576</v>
      </c>
    </row>
    <row r="49" spans="2:9" ht="15.75" thickBot="1" x14ac:dyDescent="0.3">
      <c r="B49" s="95" t="s">
        <v>557</v>
      </c>
      <c r="C49" s="91">
        <v>44071</v>
      </c>
      <c r="D49" s="92">
        <v>300</v>
      </c>
      <c r="F49" s="89" t="s">
        <v>528</v>
      </c>
      <c r="G49" s="89" t="s">
        <v>536</v>
      </c>
      <c r="H49" s="89" t="s">
        <v>536</v>
      </c>
      <c r="I49" s="89" t="s">
        <v>577</v>
      </c>
    </row>
    <row r="50" spans="2:9" ht="15.75" thickBot="1" x14ac:dyDescent="0.3">
      <c r="B50" s="95" t="s">
        <v>557</v>
      </c>
      <c r="C50" s="91">
        <v>44070</v>
      </c>
      <c r="D50" s="92">
        <v>300</v>
      </c>
      <c r="F50" s="89" t="s">
        <v>528</v>
      </c>
      <c r="G50" s="89" t="s">
        <v>536</v>
      </c>
      <c r="H50" s="89" t="s">
        <v>536</v>
      </c>
      <c r="I50" s="89" t="s">
        <v>578</v>
      </c>
    </row>
    <row r="51" spans="2:9" ht="15.75" thickBot="1" x14ac:dyDescent="0.3">
      <c r="B51" s="95" t="s">
        <v>557</v>
      </c>
      <c r="C51" s="91">
        <v>44069</v>
      </c>
      <c r="D51" s="92">
        <v>300</v>
      </c>
      <c r="F51" s="89" t="s">
        <v>528</v>
      </c>
      <c r="G51" s="89" t="s">
        <v>536</v>
      </c>
      <c r="H51" s="89" t="s">
        <v>536</v>
      </c>
      <c r="I51" s="89" t="s">
        <v>579</v>
      </c>
    </row>
    <row r="52" spans="2:9" ht="15.75" thickBot="1" x14ac:dyDescent="0.3">
      <c r="B52" s="95" t="s">
        <v>557</v>
      </c>
      <c r="C52" s="91">
        <v>44068</v>
      </c>
      <c r="D52" s="92">
        <v>300</v>
      </c>
      <c r="F52" s="89" t="s">
        <v>528</v>
      </c>
      <c r="G52" s="89" t="s">
        <v>536</v>
      </c>
      <c r="H52" s="89" t="s">
        <v>536</v>
      </c>
      <c r="I52" s="89" t="s">
        <v>580</v>
      </c>
    </row>
    <row r="53" spans="2:9" ht="15.75" thickBot="1" x14ac:dyDescent="0.3">
      <c r="B53" s="95" t="s">
        <v>557</v>
      </c>
      <c r="C53" s="91">
        <v>44068</v>
      </c>
      <c r="D53" s="92">
        <v>300</v>
      </c>
      <c r="E53" s="89" t="s">
        <v>568</v>
      </c>
      <c r="F53" s="89" t="s">
        <v>528</v>
      </c>
      <c r="G53" s="89" t="s">
        <v>581</v>
      </c>
      <c r="H53" s="89" t="s">
        <v>581</v>
      </c>
      <c r="I53" s="89" t="s">
        <v>582</v>
      </c>
    </row>
    <row r="54" spans="2:9" ht="15.75" thickBot="1" x14ac:dyDescent="0.3">
      <c r="B54" s="95" t="s">
        <v>557</v>
      </c>
      <c r="C54" s="91">
        <v>44046</v>
      </c>
      <c r="D54" s="92">
        <v>300</v>
      </c>
      <c r="F54" s="89" t="s">
        <v>528</v>
      </c>
      <c r="G54" s="89" t="s">
        <v>536</v>
      </c>
      <c r="H54" s="89" t="s">
        <v>536</v>
      </c>
      <c r="I54" s="89" t="s">
        <v>596</v>
      </c>
    </row>
    <row r="55" spans="2:9" ht="15.75" thickBot="1" x14ac:dyDescent="0.3">
      <c r="B55" s="95" t="s">
        <v>557</v>
      </c>
      <c r="C55" s="91">
        <v>44043</v>
      </c>
      <c r="D55" s="92">
        <v>300</v>
      </c>
      <c r="F55" s="89" t="s">
        <v>528</v>
      </c>
      <c r="G55" s="89" t="s">
        <v>536</v>
      </c>
      <c r="H55" s="89" t="s">
        <v>536</v>
      </c>
      <c r="I55" s="89" t="s">
        <v>597</v>
      </c>
    </row>
    <row r="56" spans="2:9" ht="15.75" thickBot="1" x14ac:dyDescent="0.3">
      <c r="B56" s="95" t="s">
        <v>557</v>
      </c>
      <c r="C56" s="91">
        <v>44042</v>
      </c>
      <c r="D56" s="92">
        <v>300</v>
      </c>
      <c r="F56" s="89" t="s">
        <v>528</v>
      </c>
      <c r="G56" s="89" t="s">
        <v>536</v>
      </c>
      <c r="H56" s="89" t="s">
        <v>536</v>
      </c>
      <c r="I56" s="89" t="s">
        <v>537</v>
      </c>
    </row>
    <row r="57" spans="2:9" ht="15.75" thickBot="1" x14ac:dyDescent="0.3">
      <c r="B57" s="95" t="s">
        <v>557</v>
      </c>
      <c r="C57" s="91">
        <v>44040</v>
      </c>
      <c r="D57" s="92">
        <v>300</v>
      </c>
      <c r="F57" s="89" t="s">
        <v>528</v>
      </c>
      <c r="G57" s="89" t="s">
        <v>536</v>
      </c>
      <c r="H57" s="89" t="s">
        <v>536</v>
      </c>
      <c r="I57" s="89" t="s">
        <v>602</v>
      </c>
    </row>
    <row r="58" spans="2:9" ht="15.75" thickBot="1" x14ac:dyDescent="0.3">
      <c r="B58" s="95" t="s">
        <v>557</v>
      </c>
      <c r="C58" s="91">
        <v>44039</v>
      </c>
      <c r="D58" s="92">
        <v>300</v>
      </c>
      <c r="F58" s="89" t="s">
        <v>528</v>
      </c>
      <c r="G58" s="89" t="s">
        <v>536</v>
      </c>
      <c r="H58" s="89" t="s">
        <v>536</v>
      </c>
      <c r="I58" s="89" t="s">
        <v>603</v>
      </c>
    </row>
    <row r="59" spans="2:9" ht="15.75" thickBot="1" x14ac:dyDescent="0.3">
      <c r="B59" s="95" t="s">
        <v>557</v>
      </c>
      <c r="C59" s="91">
        <v>44035</v>
      </c>
      <c r="D59" s="92">
        <v>300</v>
      </c>
      <c r="F59" s="89" t="s">
        <v>528</v>
      </c>
      <c r="G59" s="89" t="s">
        <v>536</v>
      </c>
      <c r="H59" s="89" t="s">
        <v>536</v>
      </c>
      <c r="I59" s="89" t="s">
        <v>604</v>
      </c>
    </row>
    <row r="60" spans="2:9" ht="15.75" thickBot="1" x14ac:dyDescent="0.3">
      <c r="B60" s="95" t="s">
        <v>557</v>
      </c>
      <c r="C60" s="91">
        <v>44033</v>
      </c>
      <c r="D60" s="92">
        <v>300</v>
      </c>
      <c r="F60" s="89" t="s">
        <v>528</v>
      </c>
      <c r="G60" s="89" t="s">
        <v>536</v>
      </c>
      <c r="H60" s="89" t="s">
        <v>536</v>
      </c>
      <c r="I60" s="89" t="s">
        <v>605</v>
      </c>
    </row>
    <row r="61" spans="2:9" ht="15.75" thickBot="1" x14ac:dyDescent="0.3">
      <c r="B61" s="95" t="s">
        <v>557</v>
      </c>
      <c r="C61" s="91">
        <v>44032</v>
      </c>
      <c r="D61" s="92">
        <v>300</v>
      </c>
      <c r="F61" s="89" t="s">
        <v>528</v>
      </c>
      <c r="G61" s="89" t="s">
        <v>536</v>
      </c>
      <c r="H61" s="89" t="s">
        <v>536</v>
      </c>
      <c r="I61" s="89" t="s">
        <v>606</v>
      </c>
    </row>
    <row r="62" spans="2:9" ht="15.75" thickBot="1" x14ac:dyDescent="0.3">
      <c r="B62" s="95" t="s">
        <v>557</v>
      </c>
      <c r="C62" s="91">
        <v>44032</v>
      </c>
      <c r="D62" s="92">
        <v>300</v>
      </c>
      <c r="F62" s="89" t="s">
        <v>528</v>
      </c>
      <c r="G62" s="89" t="s">
        <v>536</v>
      </c>
      <c r="H62" s="89" t="s">
        <v>536</v>
      </c>
      <c r="I62" s="89" t="s">
        <v>607</v>
      </c>
    </row>
    <row r="63" spans="2:9" ht="15.75" thickBot="1" x14ac:dyDescent="0.3">
      <c r="B63" s="95" t="s">
        <v>557</v>
      </c>
      <c r="C63" s="91">
        <v>44027</v>
      </c>
      <c r="D63" s="92">
        <v>300</v>
      </c>
      <c r="F63" s="89" t="s">
        <v>528</v>
      </c>
      <c r="G63" s="89" t="s">
        <v>536</v>
      </c>
      <c r="H63" s="89" t="s">
        <v>536</v>
      </c>
      <c r="I63" s="89" t="s">
        <v>608</v>
      </c>
    </row>
    <row r="64" spans="2:9" ht="15.75" thickBot="1" x14ac:dyDescent="0.3">
      <c r="B64" s="95" t="s">
        <v>557</v>
      </c>
      <c r="C64" s="91">
        <v>44027</v>
      </c>
      <c r="D64" s="92">
        <v>300</v>
      </c>
      <c r="F64" s="89" t="s">
        <v>528</v>
      </c>
      <c r="G64" s="89" t="s">
        <v>536</v>
      </c>
      <c r="H64" s="89" t="s">
        <v>536</v>
      </c>
      <c r="I64" s="89" t="s">
        <v>609</v>
      </c>
    </row>
    <row r="65" spans="1:9" ht="15.75" thickBot="1" x14ac:dyDescent="0.3">
      <c r="B65" s="95" t="s">
        <v>557</v>
      </c>
      <c r="C65" s="91">
        <v>44027</v>
      </c>
      <c r="D65" s="92">
        <v>300</v>
      </c>
      <c r="F65" s="89" t="s">
        <v>528</v>
      </c>
      <c r="G65" s="89" t="s">
        <v>536</v>
      </c>
      <c r="H65" s="89" t="s">
        <v>536</v>
      </c>
      <c r="I65" s="89" t="s">
        <v>610</v>
      </c>
    </row>
    <row r="66" spans="1:9" ht="15.75" thickBot="1" x14ac:dyDescent="0.3">
      <c r="B66" s="95" t="s">
        <v>557</v>
      </c>
      <c r="C66" s="91">
        <v>44026</v>
      </c>
      <c r="D66" s="92">
        <v>300</v>
      </c>
      <c r="F66" s="89" t="s">
        <v>528</v>
      </c>
      <c r="G66" s="89" t="s">
        <v>536</v>
      </c>
      <c r="H66" s="89" t="s">
        <v>536</v>
      </c>
      <c r="I66" s="89" t="s">
        <v>611</v>
      </c>
    </row>
    <row r="67" spans="1:9" ht="15.75" thickBot="1" x14ac:dyDescent="0.3">
      <c r="B67" s="95" t="s">
        <v>557</v>
      </c>
      <c r="C67" s="91">
        <v>44026</v>
      </c>
      <c r="D67" s="92">
        <v>300</v>
      </c>
      <c r="F67" s="89" t="s">
        <v>528</v>
      </c>
      <c r="G67" s="89" t="s">
        <v>536</v>
      </c>
      <c r="H67" s="89" t="s">
        <v>536</v>
      </c>
      <c r="I67" s="89" t="s">
        <v>612</v>
      </c>
    </row>
    <row r="68" spans="1:9" ht="15.75" thickBot="1" x14ac:dyDescent="0.3">
      <c r="B68" s="95" t="s">
        <v>557</v>
      </c>
      <c r="C68" s="91">
        <v>44026</v>
      </c>
      <c r="D68" s="92">
        <v>300</v>
      </c>
      <c r="F68" s="89" t="s">
        <v>528</v>
      </c>
      <c r="G68" s="89" t="s">
        <v>536</v>
      </c>
      <c r="H68" s="89" t="s">
        <v>536</v>
      </c>
      <c r="I68" s="89" t="s">
        <v>613</v>
      </c>
    </row>
    <row r="69" spans="1:9" ht="15.75" thickBot="1" x14ac:dyDescent="0.3">
      <c r="B69" s="95" t="s">
        <v>557</v>
      </c>
      <c r="C69" s="91">
        <v>44026</v>
      </c>
      <c r="D69" s="92">
        <v>300</v>
      </c>
      <c r="F69" s="89" t="s">
        <v>528</v>
      </c>
      <c r="G69" s="89" t="s">
        <v>536</v>
      </c>
      <c r="H69" s="89" t="s">
        <v>536</v>
      </c>
      <c r="I69" s="89" t="s">
        <v>614</v>
      </c>
    </row>
    <row r="70" spans="1:9" ht="15.75" thickBot="1" x14ac:dyDescent="0.3">
      <c r="B70" s="95" t="s">
        <v>557</v>
      </c>
      <c r="C70" s="91">
        <v>44018</v>
      </c>
      <c r="D70" s="92">
        <v>300</v>
      </c>
      <c r="F70" s="89" t="s">
        <v>528</v>
      </c>
      <c r="G70" s="89" t="s">
        <v>536</v>
      </c>
      <c r="H70" s="89" t="s">
        <v>536</v>
      </c>
      <c r="I70" s="89" t="s">
        <v>615</v>
      </c>
    </row>
    <row r="71" spans="1:9" ht="15.75" thickBot="1" x14ac:dyDescent="0.3">
      <c r="B71" s="95" t="s">
        <v>563</v>
      </c>
      <c r="C71" s="91">
        <v>44011</v>
      </c>
      <c r="D71" s="92">
        <v>600</v>
      </c>
      <c r="F71" s="89" t="s">
        <v>528</v>
      </c>
      <c r="G71" s="89" t="s">
        <v>536</v>
      </c>
      <c r="H71" s="89" t="s">
        <v>536</v>
      </c>
      <c r="I71" s="89" t="s">
        <v>616</v>
      </c>
    </row>
    <row r="72" spans="1:9" ht="15.75" thickBot="1" x14ac:dyDescent="0.3">
      <c r="B72" s="95" t="s">
        <v>617</v>
      </c>
      <c r="C72" s="91">
        <v>44004</v>
      </c>
      <c r="D72" s="92">
        <v>800</v>
      </c>
      <c r="F72" s="89" t="s">
        <v>528</v>
      </c>
      <c r="G72" s="89" t="s">
        <v>536</v>
      </c>
      <c r="H72" s="89" t="s">
        <v>536</v>
      </c>
      <c r="I72" s="89" t="s">
        <v>618</v>
      </c>
    </row>
    <row r="73" spans="1:9" x14ac:dyDescent="0.25">
      <c r="A73" s="26">
        <f>SUM(D36:D72)</f>
        <v>12200</v>
      </c>
      <c r="D73" s="92"/>
    </row>
    <row r="74" spans="1:9" s="71" customFormat="1" ht="15.75" thickBot="1" x14ac:dyDescent="0.3">
      <c r="A74" s="71" t="s">
        <v>624</v>
      </c>
      <c r="B74" s="72"/>
      <c r="C74" s="73"/>
      <c r="D74" s="74"/>
      <c r="H74" s="75"/>
    </row>
    <row r="75" spans="1:9" ht="15.75" thickBot="1" x14ac:dyDescent="0.3">
      <c r="B75" s="106" t="s">
        <v>595</v>
      </c>
      <c r="C75" s="91">
        <v>44053</v>
      </c>
      <c r="D75" s="92">
        <v>3000</v>
      </c>
      <c r="F75" s="89" t="s">
        <v>528</v>
      </c>
      <c r="G75" s="89" t="s">
        <v>536</v>
      </c>
      <c r="H75" s="89" t="s">
        <v>536</v>
      </c>
      <c r="I75" s="89" t="s">
        <v>537</v>
      </c>
    </row>
    <row r="76" spans="1:9" ht="15.75" thickBot="1" x14ac:dyDescent="0.3"/>
    <row r="77" spans="1:9" ht="15.75" thickBot="1" x14ac:dyDescent="0.3">
      <c r="B77" s="90" t="s">
        <v>535</v>
      </c>
      <c r="C77" s="91">
        <v>44186</v>
      </c>
      <c r="D77" s="92">
        <v>160</v>
      </c>
      <c r="F77" s="89" t="s">
        <v>528</v>
      </c>
      <c r="G77" s="89" t="s">
        <v>536</v>
      </c>
      <c r="H77" s="89" t="s">
        <v>536</v>
      </c>
      <c r="I77" s="89" t="s">
        <v>537</v>
      </c>
    </row>
    <row r="78" spans="1:9" ht="15.75" thickBot="1" x14ac:dyDescent="0.3">
      <c r="B78" s="90" t="s">
        <v>535</v>
      </c>
      <c r="C78" s="91">
        <v>44179</v>
      </c>
      <c r="D78" s="92">
        <v>150</v>
      </c>
      <c r="F78" s="89" t="s">
        <v>528</v>
      </c>
      <c r="G78" s="89" t="s">
        <v>536</v>
      </c>
      <c r="H78" s="89" t="s">
        <v>536</v>
      </c>
      <c r="I78" s="89" t="s">
        <v>537</v>
      </c>
    </row>
    <row r="79" spans="1:9" ht="15.75" thickBot="1" x14ac:dyDescent="0.3">
      <c r="B79" s="90" t="s">
        <v>535</v>
      </c>
      <c r="C79" s="91">
        <v>44179</v>
      </c>
      <c r="D79" s="92">
        <v>220</v>
      </c>
      <c r="F79" s="89" t="s">
        <v>528</v>
      </c>
      <c r="G79" s="89" t="s">
        <v>536</v>
      </c>
      <c r="H79" s="89" t="s">
        <v>536</v>
      </c>
      <c r="I79" s="89" t="s">
        <v>537</v>
      </c>
    </row>
    <row r="80" spans="1:9" ht="15.75" thickBot="1" x14ac:dyDescent="0.3">
      <c r="B80" s="90" t="s">
        <v>535</v>
      </c>
      <c r="C80" s="91">
        <v>44161</v>
      </c>
      <c r="D80" s="92">
        <v>460</v>
      </c>
      <c r="F80" s="89" t="s">
        <v>528</v>
      </c>
      <c r="G80" s="89" t="s">
        <v>536</v>
      </c>
      <c r="H80" s="89" t="s">
        <v>536</v>
      </c>
      <c r="I80" s="89" t="s">
        <v>537</v>
      </c>
    </row>
    <row r="81" spans="2:9" ht="15.75" thickBot="1" x14ac:dyDescent="0.3">
      <c r="B81" s="90" t="s">
        <v>535</v>
      </c>
      <c r="C81" s="91">
        <v>44158</v>
      </c>
      <c r="D81" s="92">
        <v>300</v>
      </c>
      <c r="F81" s="89" t="s">
        <v>528</v>
      </c>
      <c r="G81" s="89" t="s">
        <v>536</v>
      </c>
      <c r="H81" s="89" t="s">
        <v>536</v>
      </c>
      <c r="I81" s="89" t="s">
        <v>537</v>
      </c>
    </row>
    <row r="82" spans="2:9" ht="15.75" thickBot="1" x14ac:dyDescent="0.3">
      <c r="B82" s="90" t="s">
        <v>535</v>
      </c>
      <c r="C82" s="91">
        <v>44144</v>
      </c>
      <c r="D82" s="92">
        <v>340</v>
      </c>
      <c r="F82" s="89" t="s">
        <v>528</v>
      </c>
      <c r="G82" s="89" t="s">
        <v>536</v>
      </c>
      <c r="H82" s="89" t="s">
        <v>536</v>
      </c>
      <c r="I82" s="89" t="s">
        <v>537</v>
      </c>
    </row>
    <row r="83" spans="2:9" ht="15.75" thickBot="1" x14ac:dyDescent="0.3">
      <c r="B83" s="90" t="s">
        <v>535</v>
      </c>
      <c r="C83" s="91">
        <v>44138</v>
      </c>
      <c r="D83" s="92">
        <v>340</v>
      </c>
      <c r="F83" s="89" t="s">
        <v>528</v>
      </c>
      <c r="G83" s="89" t="s">
        <v>536</v>
      </c>
      <c r="H83" s="89" t="s">
        <v>536</v>
      </c>
      <c r="I83" s="89" t="s">
        <v>537</v>
      </c>
    </row>
    <row r="84" spans="2:9" ht="15.75" thickBot="1" x14ac:dyDescent="0.3">
      <c r="B84" s="90" t="s">
        <v>535</v>
      </c>
      <c r="C84" s="91">
        <v>44123</v>
      </c>
      <c r="D84" s="92">
        <v>390</v>
      </c>
      <c r="F84" s="89" t="s">
        <v>528</v>
      </c>
      <c r="G84" s="89" t="s">
        <v>536</v>
      </c>
      <c r="H84" s="89" t="s">
        <v>536</v>
      </c>
      <c r="I84" s="89" t="s">
        <v>537</v>
      </c>
    </row>
    <row r="85" spans="2:9" ht="15.75" thickBot="1" x14ac:dyDescent="0.3">
      <c r="B85" s="90" t="s">
        <v>535</v>
      </c>
      <c r="C85" s="91">
        <v>44109</v>
      </c>
      <c r="D85" s="92">
        <v>370</v>
      </c>
      <c r="F85" s="89" t="s">
        <v>528</v>
      </c>
      <c r="G85" s="89" t="s">
        <v>536</v>
      </c>
      <c r="H85" s="89" t="s">
        <v>536</v>
      </c>
      <c r="I85" s="89" t="s">
        <v>537</v>
      </c>
    </row>
    <row r="86" spans="2:9" ht="15.75" thickBot="1" x14ac:dyDescent="0.3">
      <c r="B86" s="90" t="s">
        <v>535</v>
      </c>
      <c r="C86" s="91">
        <v>44109</v>
      </c>
      <c r="D86" s="92">
        <v>400</v>
      </c>
      <c r="F86" s="89" t="s">
        <v>528</v>
      </c>
      <c r="G86" s="89" t="s">
        <v>536</v>
      </c>
      <c r="H86" s="89" t="s">
        <v>536</v>
      </c>
      <c r="I86" s="89" t="s">
        <v>537</v>
      </c>
    </row>
    <row r="87" spans="2:9" ht="15.75" thickBot="1" x14ac:dyDescent="0.3">
      <c r="B87" s="90" t="s">
        <v>535</v>
      </c>
      <c r="C87" s="91">
        <v>44095</v>
      </c>
      <c r="D87" s="92">
        <v>460</v>
      </c>
      <c r="F87" s="89" t="s">
        <v>528</v>
      </c>
      <c r="G87" s="89" t="s">
        <v>536</v>
      </c>
      <c r="H87" s="89" t="s">
        <v>536</v>
      </c>
      <c r="I87" s="89" t="s">
        <v>537</v>
      </c>
    </row>
    <row r="88" spans="2:9" ht="15.75" thickBot="1" x14ac:dyDescent="0.3">
      <c r="B88" s="90" t="s">
        <v>535</v>
      </c>
      <c r="C88" s="91">
        <v>44088</v>
      </c>
      <c r="D88" s="92">
        <v>370</v>
      </c>
      <c r="F88" s="89" t="s">
        <v>528</v>
      </c>
      <c r="G88" s="89" t="s">
        <v>536</v>
      </c>
      <c r="H88" s="89" t="s">
        <v>536</v>
      </c>
      <c r="I88" s="89" t="s">
        <v>537</v>
      </c>
    </row>
    <row r="89" spans="2:9" ht="15.75" thickBot="1" x14ac:dyDescent="0.3">
      <c r="B89" s="90" t="s">
        <v>535</v>
      </c>
      <c r="C89" s="91">
        <v>44081</v>
      </c>
      <c r="D89" s="92">
        <v>400</v>
      </c>
      <c r="F89" s="89" t="s">
        <v>528</v>
      </c>
      <c r="G89" s="89" t="s">
        <v>536</v>
      </c>
      <c r="H89" s="89" t="s">
        <v>536</v>
      </c>
      <c r="I89" s="89" t="s">
        <v>537</v>
      </c>
    </row>
    <row r="90" spans="2:9" ht="15.75" thickBot="1" x14ac:dyDescent="0.3">
      <c r="B90" s="90" t="s">
        <v>535</v>
      </c>
      <c r="C90" s="91">
        <v>44060</v>
      </c>
      <c r="D90" s="92">
        <v>340</v>
      </c>
      <c r="F90" s="89" t="s">
        <v>528</v>
      </c>
      <c r="G90" s="89" t="s">
        <v>536</v>
      </c>
      <c r="H90" s="89" t="s">
        <v>536</v>
      </c>
      <c r="I90" s="89" t="s">
        <v>537</v>
      </c>
    </row>
    <row r="91" spans="2:9" ht="15.75" thickBot="1" x14ac:dyDescent="0.3">
      <c r="B91" s="90" t="s">
        <v>535</v>
      </c>
      <c r="C91" s="91">
        <v>44053</v>
      </c>
      <c r="D91" s="92">
        <v>320</v>
      </c>
      <c r="F91" s="89" t="s">
        <v>528</v>
      </c>
      <c r="G91" s="89" t="s">
        <v>536</v>
      </c>
      <c r="H91" s="89" t="s">
        <v>536</v>
      </c>
      <c r="I91" s="89" t="s">
        <v>537</v>
      </c>
    </row>
    <row r="92" spans="2:9" ht="15.75" thickBot="1" x14ac:dyDescent="0.3">
      <c r="B92" s="90" t="s">
        <v>535</v>
      </c>
      <c r="C92" s="91">
        <v>44067</v>
      </c>
      <c r="D92" s="92">
        <v>400</v>
      </c>
      <c r="F92" s="89" t="s">
        <v>528</v>
      </c>
      <c r="G92" s="89" t="s">
        <v>536</v>
      </c>
      <c r="H92" s="89" t="s">
        <v>536</v>
      </c>
      <c r="I92" s="89" t="s">
        <v>537</v>
      </c>
    </row>
    <row r="93" spans="2:9" ht="15.75" thickBot="1" x14ac:dyDescent="0.3">
      <c r="B93" s="90" t="s">
        <v>535</v>
      </c>
      <c r="C93" s="91">
        <v>44046</v>
      </c>
      <c r="D93" s="92">
        <v>400</v>
      </c>
      <c r="F93" s="89" t="s">
        <v>528</v>
      </c>
      <c r="G93" s="89" t="s">
        <v>536</v>
      </c>
      <c r="H93" s="89" t="s">
        <v>536</v>
      </c>
      <c r="I93" s="89" t="s">
        <v>537</v>
      </c>
    </row>
    <row r="94" spans="2:9" ht="15.75" thickBot="1" x14ac:dyDescent="0.3">
      <c r="B94" s="90" t="s">
        <v>535</v>
      </c>
      <c r="C94" s="91">
        <v>44039</v>
      </c>
      <c r="D94" s="92">
        <v>400</v>
      </c>
      <c r="F94" s="89" t="s">
        <v>528</v>
      </c>
      <c r="G94" s="89" t="s">
        <v>536</v>
      </c>
      <c r="H94" s="89" t="s">
        <v>536</v>
      </c>
      <c r="I94" s="89" t="s">
        <v>537</v>
      </c>
    </row>
    <row r="95" spans="2:9" ht="15.75" thickBot="1" x14ac:dyDescent="0.3">
      <c r="B95" s="90" t="s">
        <v>535</v>
      </c>
      <c r="C95" s="91">
        <v>44032</v>
      </c>
      <c r="D95" s="92">
        <v>370</v>
      </c>
      <c r="F95" s="89" t="s">
        <v>528</v>
      </c>
      <c r="G95" s="89" t="s">
        <v>536</v>
      </c>
      <c r="H95" s="89" t="s">
        <v>536</v>
      </c>
      <c r="I95" s="89" t="s">
        <v>537</v>
      </c>
    </row>
    <row r="96" spans="2:9" ht="15.75" thickBot="1" x14ac:dyDescent="0.3">
      <c r="B96" s="90" t="s">
        <v>535</v>
      </c>
      <c r="C96" s="91">
        <v>44025</v>
      </c>
      <c r="D96" s="92">
        <v>380</v>
      </c>
      <c r="F96" s="89" t="s">
        <v>528</v>
      </c>
      <c r="G96" s="89" t="s">
        <v>536</v>
      </c>
      <c r="H96" s="89" t="s">
        <v>536</v>
      </c>
      <c r="I96" s="89" t="s">
        <v>537</v>
      </c>
    </row>
    <row r="97" spans="1:10" ht="15.75" thickBot="1" x14ac:dyDescent="0.3">
      <c r="B97" s="90" t="s">
        <v>535</v>
      </c>
      <c r="C97" s="91">
        <v>44018</v>
      </c>
      <c r="D97" s="92">
        <v>400</v>
      </c>
      <c r="F97" s="89" t="s">
        <v>528</v>
      </c>
      <c r="G97" s="89" t="s">
        <v>536</v>
      </c>
      <c r="H97" s="89" t="s">
        <v>536</v>
      </c>
      <c r="I97" s="89" t="s">
        <v>537</v>
      </c>
    </row>
    <row r="98" spans="1:10" x14ac:dyDescent="0.25">
      <c r="A98" s="66">
        <f>SUM(D75:D97)</f>
        <v>10370</v>
      </c>
      <c r="B98" s="58"/>
      <c r="C98" s="59"/>
      <c r="D98"/>
      <c r="E98"/>
      <c r="F98"/>
      <c r="G98"/>
      <c r="H98"/>
      <c r="I98"/>
      <c r="J98"/>
    </row>
    <row r="99" spans="1:10" s="71" customFormat="1" x14ac:dyDescent="0.25">
      <c r="A99" s="71" t="s">
        <v>496</v>
      </c>
      <c r="B99" s="72"/>
      <c r="C99" s="73"/>
      <c r="D99" s="74"/>
      <c r="H99" s="75"/>
    </row>
    <row r="100" spans="1:10" x14ac:dyDescent="0.25">
      <c r="B100" s="58"/>
      <c r="C100" s="59"/>
      <c r="D100" s="59">
        <v>0</v>
      </c>
      <c r="E100"/>
      <c r="F100" s="62"/>
      <c r="G100" s="62"/>
      <c r="H100"/>
      <c r="I100"/>
      <c r="J100"/>
    </row>
    <row r="101" spans="1:10" x14ac:dyDescent="0.25">
      <c r="A101" s="66">
        <f>SUM(D100)</f>
        <v>0</v>
      </c>
      <c r="B101" s="58"/>
      <c r="C101" s="59"/>
      <c r="D101"/>
      <c r="E101"/>
      <c r="F101"/>
      <c r="G101"/>
      <c r="H101"/>
      <c r="I101"/>
      <c r="J101"/>
    </row>
    <row r="102" spans="1:10" s="71" customFormat="1" x14ac:dyDescent="0.25">
      <c r="A102" s="71" t="s">
        <v>489</v>
      </c>
    </row>
    <row r="103" spans="1:10" s="1" customFormat="1" x14ac:dyDescent="0.25">
      <c r="B103" s="58"/>
      <c r="C103" s="59"/>
      <c r="D103" s="59">
        <v>0</v>
      </c>
      <c r="E103"/>
      <c r="F103"/>
      <c r="G103" t="s">
        <v>63</v>
      </c>
    </row>
    <row r="104" spans="1:10" s="1" customFormat="1" x14ac:dyDescent="0.25">
      <c r="A104" s="59">
        <f>SUM(D103)</f>
        <v>0</v>
      </c>
    </row>
    <row r="105" spans="1:10" s="71" customFormat="1" ht="15.75" thickBot="1" x14ac:dyDescent="0.3">
      <c r="A105" s="71" t="s">
        <v>255</v>
      </c>
    </row>
    <row r="106" spans="1:10" ht="15.75" thickBot="1" x14ac:dyDescent="0.3">
      <c r="B106" s="90" t="s">
        <v>526</v>
      </c>
      <c r="C106" s="91">
        <v>44245</v>
      </c>
      <c r="D106" s="92">
        <v>441.52</v>
      </c>
      <c r="E106" s="89" t="s">
        <v>527</v>
      </c>
      <c r="F106" s="89" t="s">
        <v>528</v>
      </c>
      <c r="G106" s="89" t="s">
        <v>529</v>
      </c>
      <c r="H106" s="89" t="s">
        <v>529</v>
      </c>
      <c r="I106" s="89" t="s">
        <v>530</v>
      </c>
    </row>
    <row r="107" spans="1:10" ht="15.75" thickBot="1" x14ac:dyDescent="0.3">
      <c r="B107" s="90" t="s">
        <v>526</v>
      </c>
      <c r="C107" s="91">
        <v>44151</v>
      </c>
      <c r="D107" s="92">
        <v>122</v>
      </c>
      <c r="E107" s="89" t="s">
        <v>527</v>
      </c>
      <c r="F107" s="89" t="s">
        <v>528</v>
      </c>
      <c r="G107" s="89" t="s">
        <v>529</v>
      </c>
      <c r="H107" s="89" t="s">
        <v>529</v>
      </c>
      <c r="I107" s="89" t="s">
        <v>538</v>
      </c>
    </row>
    <row r="108" spans="1:10" ht="15.75" thickBot="1" x14ac:dyDescent="0.3">
      <c r="B108" s="90" t="s">
        <v>526</v>
      </c>
      <c r="C108" s="91">
        <v>44061</v>
      </c>
      <c r="D108" s="92">
        <v>100</v>
      </c>
      <c r="E108" s="89" t="s">
        <v>527</v>
      </c>
      <c r="F108" s="89" t="s">
        <v>528</v>
      </c>
      <c r="G108" s="89" t="s">
        <v>529</v>
      </c>
      <c r="H108" s="89" t="s">
        <v>529</v>
      </c>
      <c r="I108" s="89" t="s">
        <v>594</v>
      </c>
    </row>
    <row r="109" spans="1:10" ht="15.75" thickBot="1" x14ac:dyDescent="0.3">
      <c r="B109" s="90" t="s">
        <v>526</v>
      </c>
      <c r="C109" s="91">
        <v>43965</v>
      </c>
      <c r="D109" s="92">
        <v>247.25</v>
      </c>
      <c r="E109" s="89" t="s">
        <v>527</v>
      </c>
      <c r="F109" s="89" t="s">
        <v>528</v>
      </c>
      <c r="G109" s="89" t="s">
        <v>529</v>
      </c>
      <c r="H109" s="89" t="s">
        <v>529</v>
      </c>
      <c r="I109" s="89" t="s">
        <v>619</v>
      </c>
    </row>
    <row r="110" spans="1:10" x14ac:dyDescent="0.25">
      <c r="B110" s="104"/>
      <c r="C110" s="91"/>
      <c r="D110" s="92"/>
    </row>
    <row r="111" spans="1:10" x14ac:dyDescent="0.25">
      <c r="B111" s="105" t="s">
        <v>539</v>
      </c>
      <c r="C111" s="91">
        <v>44147</v>
      </c>
      <c r="D111" s="92">
        <v>1344</v>
      </c>
      <c r="E111" s="89" t="s">
        <v>540</v>
      </c>
      <c r="F111" s="89" t="s">
        <v>528</v>
      </c>
      <c r="G111" s="89" t="s">
        <v>541</v>
      </c>
      <c r="H111" s="89" t="s">
        <v>541</v>
      </c>
      <c r="I111" s="89" t="s">
        <v>542</v>
      </c>
    </row>
    <row r="112" spans="1:10" x14ac:dyDescent="0.25">
      <c r="B112" s="104"/>
      <c r="C112" s="91"/>
      <c r="D112" s="92"/>
    </row>
    <row r="113" spans="1:4" x14ac:dyDescent="0.25">
      <c r="A113" s="26">
        <f>SUM(D106:D111)</f>
        <v>2254.77</v>
      </c>
      <c r="D113" s="92"/>
    </row>
    <row r="114" spans="1:4" x14ac:dyDescent="0.25">
      <c r="D114" s="92"/>
    </row>
  </sheetData>
  <pageMargins left="0.7" right="0.7" top="0.75" bottom="0.75" header="0.3" footer="0.3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L39"/>
  <sheetViews>
    <sheetView workbookViewId="0">
      <selection activeCell="D12" sqref="D12"/>
    </sheetView>
  </sheetViews>
  <sheetFormatPr defaultColWidth="11.5703125" defaultRowHeight="15" x14ac:dyDescent="0.2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2" customWidth="1"/>
    <col min="10" max="10" width="11.5703125" style="2"/>
    <col min="11" max="11" width="8.140625" style="2" customWidth="1"/>
    <col min="12" max="12" width="22" style="2" customWidth="1"/>
    <col min="13" max="16384" width="11.5703125" style="1"/>
  </cols>
  <sheetData>
    <row r="1" spans="1:12" x14ac:dyDescent="0.2">
      <c r="A1" s="1" t="s">
        <v>512</v>
      </c>
    </row>
    <row r="2" spans="1:12" x14ac:dyDescent="0.2">
      <c r="D2" s="20">
        <v>43959</v>
      </c>
    </row>
    <row r="3" spans="1:12" ht="20.25" x14ac:dyDescent="0.3">
      <c r="A3" s="15" t="s">
        <v>36</v>
      </c>
      <c r="D3" s="33"/>
    </row>
    <row r="5" spans="1:12" ht="18" x14ac:dyDescent="0.25">
      <c r="A5" s="63" t="s">
        <v>471</v>
      </c>
      <c r="B5" s="64"/>
      <c r="C5" s="64"/>
    </row>
    <row r="6" spans="1:12" ht="15.75" x14ac:dyDescent="0.25">
      <c r="C6" s="61" t="s">
        <v>34</v>
      </c>
      <c r="D6" s="85" t="s">
        <v>34</v>
      </c>
      <c r="E6" s="61" t="s">
        <v>33</v>
      </c>
      <c r="F6" s="85" t="s">
        <v>33</v>
      </c>
      <c r="I6" s="2" t="s">
        <v>511</v>
      </c>
    </row>
    <row r="7" spans="1:12" ht="15.75" x14ac:dyDescent="0.25">
      <c r="C7" s="41">
        <v>43221</v>
      </c>
      <c r="D7" s="86">
        <v>43586</v>
      </c>
      <c r="E7" s="82">
        <v>43586</v>
      </c>
      <c r="F7" s="88">
        <v>43952</v>
      </c>
    </row>
    <row r="8" spans="1:12" ht="18" x14ac:dyDescent="0.25">
      <c r="A8" s="13" t="s">
        <v>32</v>
      </c>
      <c r="C8" s="41">
        <v>43585</v>
      </c>
      <c r="D8" s="86">
        <v>43951</v>
      </c>
      <c r="E8" s="82">
        <v>43951</v>
      </c>
      <c r="F8" s="88">
        <v>44316</v>
      </c>
      <c r="I8" s="12" t="s">
        <v>507</v>
      </c>
    </row>
    <row r="9" spans="1:12" x14ac:dyDescent="0.2">
      <c r="C9" s="38"/>
      <c r="D9" s="87"/>
      <c r="E9" s="61"/>
      <c r="F9" s="87"/>
    </row>
    <row r="10" spans="1:12" ht="15.75" x14ac:dyDescent="0.25">
      <c r="A10" s="6" t="s">
        <v>30</v>
      </c>
      <c r="C10" s="38"/>
      <c r="D10" s="61"/>
      <c r="E10" s="61"/>
      <c r="F10" s="45"/>
    </row>
    <row r="11" spans="1:12" x14ac:dyDescent="0.2">
      <c r="A11" s="9" t="s">
        <v>29</v>
      </c>
      <c r="C11" s="47">
        <v>9950</v>
      </c>
      <c r="D11" s="76">
        <f>'Runderlag19-20'!A111</f>
        <v>13750</v>
      </c>
      <c r="E11" s="83">
        <v>15000</v>
      </c>
      <c r="F11" s="48">
        <v>12000</v>
      </c>
      <c r="I11" s="2">
        <f>40*300</f>
        <v>12000</v>
      </c>
      <c r="L11" s="2" t="s">
        <v>509</v>
      </c>
    </row>
    <row r="12" spans="1:12" x14ac:dyDescent="0.2">
      <c r="A12" s="9" t="s">
        <v>27</v>
      </c>
      <c r="C12" s="47">
        <v>12085</v>
      </c>
      <c r="D12" s="48">
        <v>0</v>
      </c>
      <c r="E12" s="83">
        <v>10000</v>
      </c>
      <c r="F12" s="48">
        <v>5000</v>
      </c>
      <c r="I12" s="2" t="s">
        <v>510</v>
      </c>
      <c r="L12" s="2" t="s">
        <v>508</v>
      </c>
    </row>
    <row r="13" spans="1:12" x14ac:dyDescent="0.2">
      <c r="A13" s="9" t="s">
        <v>25</v>
      </c>
      <c r="C13" s="47">
        <v>0</v>
      </c>
      <c r="D13" s="76">
        <f>'Runderlag19-20'!A64</f>
        <v>1340</v>
      </c>
      <c r="E13" s="83">
        <v>0</v>
      </c>
      <c r="F13" s="48">
        <v>10000</v>
      </c>
      <c r="L13" s="2" t="s">
        <v>501</v>
      </c>
    </row>
    <row r="14" spans="1:12" x14ac:dyDescent="0.2">
      <c r="A14" s="9" t="s">
        <v>24</v>
      </c>
      <c r="C14" s="47">
        <v>0</v>
      </c>
      <c r="D14" s="76">
        <f>'Runderlag19-20'!A119</f>
        <v>2748</v>
      </c>
      <c r="E14" s="83">
        <v>0</v>
      </c>
      <c r="F14" s="48">
        <v>0</v>
      </c>
      <c r="L14" s="2" t="s">
        <v>502</v>
      </c>
    </row>
    <row r="15" spans="1:12" x14ac:dyDescent="0.2">
      <c r="A15" s="9" t="s">
        <v>22</v>
      </c>
      <c r="C15" s="47">
        <v>0</v>
      </c>
      <c r="D15" s="77">
        <f>'Runderlag19-20'!A127</f>
        <v>5393.63</v>
      </c>
      <c r="E15" s="83">
        <v>0</v>
      </c>
      <c r="F15" s="48">
        <v>0</v>
      </c>
    </row>
    <row r="16" spans="1:12" ht="15.75" x14ac:dyDescent="0.25">
      <c r="A16" s="6" t="s">
        <v>21</v>
      </c>
      <c r="C16" s="47">
        <v>22035</v>
      </c>
      <c r="D16" s="78">
        <f>SUM(D11:D15)</f>
        <v>23231.63</v>
      </c>
      <c r="E16" s="83">
        <v>25000</v>
      </c>
      <c r="F16" s="49">
        <f>SUM(F11:F15)</f>
        <v>27000</v>
      </c>
    </row>
    <row r="17" spans="1:12" x14ac:dyDescent="0.2">
      <c r="C17" s="47"/>
      <c r="D17" s="79"/>
      <c r="E17" s="83"/>
      <c r="F17" s="48"/>
    </row>
    <row r="18" spans="1:12" x14ac:dyDescent="0.2">
      <c r="C18" s="47"/>
      <c r="D18" s="79"/>
      <c r="E18" s="83"/>
      <c r="F18" s="48"/>
    </row>
    <row r="19" spans="1:12" ht="15.75" x14ac:dyDescent="0.25">
      <c r="A19" s="6" t="s">
        <v>20</v>
      </c>
      <c r="C19" s="47"/>
      <c r="D19" s="79"/>
      <c r="E19" s="83"/>
      <c r="F19" s="48"/>
    </row>
    <row r="20" spans="1:12" x14ac:dyDescent="0.2">
      <c r="A20" s="9" t="s">
        <v>19</v>
      </c>
      <c r="C20" s="47">
        <v>-8800</v>
      </c>
      <c r="D20" s="79">
        <f>'Runderlag19-20'!A11+'Runderlag19-20'!A14+'Runderlag19-20'!A22+'Runderlag19-20'!A29</f>
        <v>-18480</v>
      </c>
      <c r="E20" s="83">
        <v>-15000</v>
      </c>
      <c r="F20" s="48">
        <v>-13000</v>
      </c>
      <c r="L20" s="2" t="s">
        <v>506</v>
      </c>
    </row>
    <row r="21" spans="1:12" x14ac:dyDescent="0.2">
      <c r="A21" s="9" t="s">
        <v>16</v>
      </c>
      <c r="C21" s="47">
        <v>-325</v>
      </c>
      <c r="D21" s="79">
        <f>'Runderlag19-20'!A39</f>
        <v>-15003.4</v>
      </c>
      <c r="E21" s="83">
        <v>-2000</v>
      </c>
      <c r="F21" s="48">
        <v>-5000</v>
      </c>
      <c r="L21" s="2" t="s">
        <v>505</v>
      </c>
    </row>
    <row r="22" spans="1:12" x14ac:dyDescent="0.2">
      <c r="A22" s="9" t="s">
        <v>14</v>
      </c>
      <c r="C22" s="47">
        <v>-1981.5</v>
      </c>
      <c r="D22" s="79">
        <f>'Runderlag19-20'!A58</f>
        <v>-1550.9099999999999</v>
      </c>
      <c r="E22" s="83">
        <v>-3000</v>
      </c>
      <c r="F22" s="48">
        <v>-2000</v>
      </c>
      <c r="L22" s="2" t="s">
        <v>504</v>
      </c>
    </row>
    <row r="23" spans="1:12" x14ac:dyDescent="0.2">
      <c r="A23" s="9" t="s">
        <v>11</v>
      </c>
      <c r="C23" s="47">
        <v>0</v>
      </c>
      <c r="D23" s="79">
        <v>0</v>
      </c>
      <c r="E23" s="83">
        <v>0</v>
      </c>
      <c r="F23" s="48">
        <v>0</v>
      </c>
    </row>
    <row r="24" spans="1:12" x14ac:dyDescent="0.2">
      <c r="A24" s="9" t="s">
        <v>10</v>
      </c>
      <c r="C24" s="47">
        <v>0</v>
      </c>
      <c r="D24" s="79">
        <v>0</v>
      </c>
      <c r="E24" s="83">
        <v>0</v>
      </c>
      <c r="F24" s="48">
        <v>0</v>
      </c>
    </row>
    <row r="25" spans="1:12" x14ac:dyDescent="0.2">
      <c r="A25" s="9" t="s">
        <v>9</v>
      </c>
      <c r="C25" s="47">
        <v>0</v>
      </c>
      <c r="D25" s="79">
        <v>0</v>
      </c>
      <c r="E25" s="83">
        <v>0</v>
      </c>
      <c r="F25" s="48">
        <v>0</v>
      </c>
    </row>
    <row r="26" spans="1:12" x14ac:dyDescent="0.2">
      <c r="A26" s="9" t="s">
        <v>8</v>
      </c>
      <c r="C26" s="47">
        <v>0</v>
      </c>
      <c r="D26" s="79">
        <v>0</v>
      </c>
      <c r="E26" s="83">
        <v>0</v>
      </c>
      <c r="F26" s="48">
        <v>-4000</v>
      </c>
      <c r="L26" s="2" t="s">
        <v>503</v>
      </c>
    </row>
    <row r="27" spans="1:12" ht="15.75" x14ac:dyDescent="0.25">
      <c r="A27" s="6" t="s">
        <v>6</v>
      </c>
      <c r="C27" s="47">
        <v>-11106.5</v>
      </c>
      <c r="D27" s="80">
        <f>SUM(D20:D26)</f>
        <v>-35034.31</v>
      </c>
      <c r="E27" s="83">
        <v>-20000</v>
      </c>
      <c r="F27" s="49">
        <f>SUM(F20:F26)</f>
        <v>-24000</v>
      </c>
    </row>
    <row r="28" spans="1:12" x14ac:dyDescent="0.2">
      <c r="C28" s="47"/>
      <c r="D28" s="79"/>
      <c r="E28" s="83"/>
      <c r="F28" s="48"/>
    </row>
    <row r="29" spans="1:12" ht="15.75" x14ac:dyDescent="0.25">
      <c r="A29" s="6" t="s">
        <v>5</v>
      </c>
      <c r="C29" s="47">
        <v>10928.5</v>
      </c>
      <c r="D29" s="80">
        <f>SUM(D16+D27)</f>
        <v>-11802.679999999997</v>
      </c>
      <c r="E29" s="83">
        <v>5000</v>
      </c>
      <c r="F29" s="49">
        <f>F16+F27</f>
        <v>3000</v>
      </c>
    </row>
    <row r="30" spans="1:12" x14ac:dyDescent="0.2">
      <c r="C30" s="47"/>
      <c r="D30" s="79"/>
      <c r="E30" s="83"/>
      <c r="F30" s="48"/>
    </row>
    <row r="31" spans="1:12" x14ac:dyDescent="0.2">
      <c r="A31" s="9" t="s">
        <v>4</v>
      </c>
      <c r="C31" s="47">
        <v>0</v>
      </c>
      <c r="D31" s="79">
        <v>0</v>
      </c>
      <c r="E31" s="83">
        <v>0</v>
      </c>
      <c r="F31" s="50">
        <v>0</v>
      </c>
    </row>
    <row r="32" spans="1:12" x14ac:dyDescent="0.2">
      <c r="A32" s="9" t="s">
        <v>3</v>
      </c>
      <c r="C32" s="47">
        <v>0</v>
      </c>
      <c r="D32" s="79">
        <v>0</v>
      </c>
      <c r="E32" s="83">
        <v>0</v>
      </c>
      <c r="F32" s="50">
        <v>0</v>
      </c>
    </row>
    <row r="33" spans="1:6" x14ac:dyDescent="0.2">
      <c r="C33" s="47"/>
      <c r="D33" s="79"/>
      <c r="E33" s="83"/>
      <c r="F33" s="50"/>
    </row>
    <row r="34" spans="1:6" ht="15.75" x14ac:dyDescent="0.25">
      <c r="A34" s="6" t="s">
        <v>2</v>
      </c>
      <c r="C34" s="47"/>
      <c r="D34" s="80">
        <f>SUM(D29+D31+D32)</f>
        <v>-11802.679999999997</v>
      </c>
      <c r="E34" s="83">
        <v>5000</v>
      </c>
      <c r="F34" s="49">
        <f>SUM(F29+F31+F32)</f>
        <v>3000</v>
      </c>
    </row>
    <row r="35" spans="1:6" x14ac:dyDescent="0.2">
      <c r="C35" s="47"/>
      <c r="D35" s="79"/>
      <c r="E35" s="83"/>
      <c r="F35" s="48"/>
    </row>
    <row r="36" spans="1:6" x14ac:dyDescent="0.2">
      <c r="A36" s="9" t="s">
        <v>1</v>
      </c>
      <c r="C36" s="47">
        <v>0</v>
      </c>
      <c r="D36" s="81">
        <f>'[1]Åbokslut17-18'!E36</f>
        <v>0</v>
      </c>
      <c r="E36" s="83">
        <v>0</v>
      </c>
      <c r="F36" s="50">
        <f>'[1]Åbokslut17-18'!G36</f>
        <v>0</v>
      </c>
    </row>
    <row r="37" spans="1:6" x14ac:dyDescent="0.2">
      <c r="C37" s="5"/>
      <c r="D37" s="7"/>
      <c r="E37" s="84"/>
      <c r="F37" s="7"/>
    </row>
    <row r="38" spans="1:6" x14ac:dyDescent="0.2">
      <c r="C38" s="5"/>
      <c r="D38" s="7"/>
      <c r="E38" s="84"/>
      <c r="F38" s="7"/>
    </row>
    <row r="39" spans="1:6" ht="15.75" x14ac:dyDescent="0.25">
      <c r="A39" s="6" t="s">
        <v>0</v>
      </c>
      <c r="C39" s="47">
        <v>10928.5</v>
      </c>
      <c r="D39" s="80">
        <f>SUM(D34-D36)</f>
        <v>-11802.679999999997</v>
      </c>
      <c r="E39" s="83">
        <v>5000</v>
      </c>
      <c r="F39" s="80">
        <f>SUM(F34-F36)</f>
        <v>3000</v>
      </c>
    </row>
  </sheetData>
  <pageMargins left="0.25" right="0.25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H51"/>
  <sheetViews>
    <sheetView workbookViewId="0">
      <selection activeCell="E12" sqref="E12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8" s="17" customFormat="1" ht="18" x14ac:dyDescent="0.25">
      <c r="A1" s="25"/>
      <c r="E1" s="18">
        <v>43951</v>
      </c>
      <c r="F1" s="20"/>
      <c r="G1" s="24">
        <v>43585</v>
      </c>
    </row>
    <row r="2" spans="1:8" x14ac:dyDescent="0.2">
      <c r="G2" s="23"/>
    </row>
    <row r="3" spans="1:8" ht="15.75" x14ac:dyDescent="0.25">
      <c r="A3" s="19" t="s">
        <v>62</v>
      </c>
      <c r="G3" s="23"/>
    </row>
    <row r="4" spans="1:8" ht="15" x14ac:dyDescent="0.2">
      <c r="A4" s="3" t="s">
        <v>61</v>
      </c>
      <c r="E4" s="31">
        <v>0</v>
      </c>
      <c r="G4" s="31">
        <v>0</v>
      </c>
    </row>
    <row r="5" spans="1:8" ht="15" x14ac:dyDescent="0.2">
      <c r="A5" s="3" t="s">
        <v>473</v>
      </c>
      <c r="B5" s="23"/>
      <c r="C5" s="23"/>
      <c r="D5" s="23"/>
      <c r="E5" s="53">
        <v>0</v>
      </c>
      <c r="F5" s="23"/>
      <c r="G5" s="31">
        <v>0</v>
      </c>
    </row>
    <row r="6" spans="1:8" ht="15" x14ac:dyDescent="0.2">
      <c r="A6" s="3" t="s">
        <v>60</v>
      </c>
      <c r="E6" s="31">
        <v>0</v>
      </c>
      <c r="G6" s="31">
        <v>0</v>
      </c>
    </row>
    <row r="7" spans="1:8" ht="15" x14ac:dyDescent="0.2">
      <c r="A7" s="3" t="s">
        <v>59</v>
      </c>
      <c r="E7" s="31">
        <v>0</v>
      </c>
      <c r="G7" s="31">
        <v>0</v>
      </c>
    </row>
    <row r="8" spans="1:8" ht="15" x14ac:dyDescent="0.2">
      <c r="A8" s="3" t="s">
        <v>58</v>
      </c>
      <c r="E8" s="53">
        <v>0</v>
      </c>
      <c r="G8" s="31">
        <v>0</v>
      </c>
    </row>
    <row r="9" spans="1:8" ht="15" x14ac:dyDescent="0.2">
      <c r="A9" s="3" t="s">
        <v>57</v>
      </c>
      <c r="E9" s="53">
        <v>0</v>
      </c>
      <c r="G9" s="31">
        <v>4040</v>
      </c>
    </row>
    <row r="10" spans="1:8" ht="15" x14ac:dyDescent="0.2">
      <c r="A10" s="3" t="s">
        <v>55</v>
      </c>
      <c r="E10" s="31">
        <v>0</v>
      </c>
      <c r="G10" s="31">
        <v>0</v>
      </c>
    </row>
    <row r="11" spans="1:8" ht="15.75" x14ac:dyDescent="0.25">
      <c r="A11" s="3" t="s">
        <v>54</v>
      </c>
      <c r="C11" s="20">
        <v>43952</v>
      </c>
      <c r="E11">
        <v>672.65</v>
      </c>
      <c r="G11" s="31">
        <v>8131.93</v>
      </c>
    </row>
    <row r="12" spans="1:8" ht="15.75" x14ac:dyDescent="0.25">
      <c r="A12" s="19" t="s">
        <v>52</v>
      </c>
      <c r="E12" s="54">
        <f>SUM(E4:E11)</f>
        <v>672.65</v>
      </c>
      <c r="G12" s="31">
        <v>12171.93</v>
      </c>
    </row>
    <row r="13" spans="1:8" x14ac:dyDescent="0.2">
      <c r="E13" s="31"/>
      <c r="G13" s="31"/>
    </row>
    <row r="14" spans="1:8" x14ac:dyDescent="0.2">
      <c r="E14" s="31"/>
      <c r="G14" s="31"/>
    </row>
    <row r="15" spans="1:8" ht="15.75" x14ac:dyDescent="0.25">
      <c r="A15" s="19" t="s">
        <v>51</v>
      </c>
      <c r="E15" s="31"/>
      <c r="G15" s="31"/>
      <c r="H15" s="21"/>
    </row>
    <row r="16" spans="1:8" ht="15" x14ac:dyDescent="0.2">
      <c r="A16" s="3" t="s">
        <v>50</v>
      </c>
      <c r="E16" s="31">
        <v>0</v>
      </c>
      <c r="G16" s="31">
        <v>0</v>
      </c>
    </row>
    <row r="17" spans="1:7" ht="15" x14ac:dyDescent="0.2">
      <c r="A17" s="3" t="s">
        <v>0</v>
      </c>
      <c r="E17" s="31">
        <f>'Åbokslut119-20'!D39</f>
        <v>-11802.679999999997</v>
      </c>
      <c r="G17" s="31">
        <v>10928.5</v>
      </c>
    </row>
    <row r="18" spans="1:7" ht="15.75" x14ac:dyDescent="0.25">
      <c r="A18" s="19" t="s">
        <v>49</v>
      </c>
      <c r="C18" s="20"/>
      <c r="E18" s="54">
        <f>SUM(E16:E17)</f>
        <v>-11802.679999999997</v>
      </c>
      <c r="G18" s="31">
        <v>10928.5</v>
      </c>
    </row>
    <row r="19" spans="1:7" x14ac:dyDescent="0.2">
      <c r="E19" s="31"/>
      <c r="G19" s="31"/>
    </row>
    <row r="20" spans="1:7" ht="15.75" x14ac:dyDescent="0.25">
      <c r="A20" s="19" t="s">
        <v>48</v>
      </c>
      <c r="E20" s="31">
        <v>0</v>
      </c>
      <c r="G20" s="31">
        <v>0</v>
      </c>
    </row>
    <row r="21" spans="1:7" x14ac:dyDescent="0.2">
      <c r="E21" s="31"/>
      <c r="G21" s="31"/>
    </row>
    <row r="22" spans="1:7" ht="15.75" x14ac:dyDescent="0.25">
      <c r="A22" s="19" t="s">
        <v>47</v>
      </c>
      <c r="E22" s="31"/>
      <c r="G22" s="31"/>
    </row>
    <row r="23" spans="1:7" ht="15" x14ac:dyDescent="0.2">
      <c r="A23" s="3" t="s">
        <v>46</v>
      </c>
      <c r="E23" s="31">
        <v>0</v>
      </c>
      <c r="G23" s="31">
        <v>0</v>
      </c>
    </row>
    <row r="24" spans="1:7" ht="15" x14ac:dyDescent="0.2">
      <c r="A24" s="3" t="s">
        <v>45</v>
      </c>
      <c r="E24" s="31">
        <v>0</v>
      </c>
      <c r="G24" s="31">
        <v>0</v>
      </c>
    </row>
    <row r="25" spans="1:7" ht="15" x14ac:dyDescent="0.2">
      <c r="A25" s="3" t="s">
        <v>44</v>
      </c>
      <c r="E25" s="31">
        <v>0</v>
      </c>
      <c r="G25" s="31">
        <v>0</v>
      </c>
    </row>
    <row r="26" spans="1:7" ht="15" x14ac:dyDescent="0.2">
      <c r="A26" s="3" t="s">
        <v>43</v>
      </c>
      <c r="E26" s="31">
        <v>0</v>
      </c>
      <c r="G26" s="31">
        <v>0</v>
      </c>
    </row>
    <row r="27" spans="1:7" ht="15.75" x14ac:dyDescent="0.25">
      <c r="A27" s="19" t="s">
        <v>42</v>
      </c>
      <c r="E27" s="54">
        <f>SUM(E23:E26)</f>
        <v>0</v>
      </c>
      <c r="G27" s="31">
        <v>0</v>
      </c>
    </row>
    <row r="28" spans="1:7" x14ac:dyDescent="0.2">
      <c r="E28" s="31"/>
      <c r="G28" s="31"/>
    </row>
    <row r="29" spans="1:7" ht="15.75" x14ac:dyDescent="0.25">
      <c r="A29" s="19" t="s">
        <v>41</v>
      </c>
      <c r="E29" s="54">
        <f>SUM(E18+E20+E27)</f>
        <v>-11802.679999999997</v>
      </c>
      <c r="G29" s="31">
        <v>10928.5</v>
      </c>
    </row>
    <row r="32" spans="1:7" ht="15" x14ac:dyDescent="0.2">
      <c r="A32" s="18" t="s">
        <v>498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273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</sheetPr>
  <dimension ref="A1:K93"/>
  <sheetViews>
    <sheetView topLeftCell="A6" workbookViewId="0">
      <selection activeCell="C6" sqref="C6"/>
    </sheetView>
  </sheetViews>
  <sheetFormatPr defaultRowHeight="15" x14ac:dyDescent="0.25"/>
  <cols>
    <col min="1" max="1" width="16.28515625" bestFit="1" customWidth="1"/>
    <col min="2" max="2" width="14.140625" customWidth="1"/>
    <col min="3" max="3" width="21.28515625" customWidth="1"/>
    <col min="4" max="4" width="24" customWidth="1"/>
    <col min="5" max="5" width="33.28515625" customWidth="1"/>
    <col min="6" max="6" width="14.140625" customWidth="1"/>
    <col min="7" max="7" width="17.28515625" customWidth="1"/>
    <col min="8" max="10" width="8.42578125" customWidth="1"/>
    <col min="11" max="11" width="34.5703125" customWidth="1"/>
  </cols>
  <sheetData>
    <row r="1" spans="1:11" x14ac:dyDescent="0.25">
      <c r="A1" t="s">
        <v>246</v>
      </c>
      <c r="B1" t="s">
        <v>245</v>
      </c>
      <c r="C1" t="s">
        <v>244</v>
      </c>
      <c r="D1" t="s">
        <v>66</v>
      </c>
      <c r="G1" s="16" t="s">
        <v>472</v>
      </c>
    </row>
    <row r="2" spans="1:11" x14ac:dyDescent="0.25">
      <c r="A2" t="s">
        <v>243</v>
      </c>
      <c r="B2" t="s">
        <v>242</v>
      </c>
      <c r="C2" t="s">
        <v>241</v>
      </c>
      <c r="D2" t="s">
        <v>240</v>
      </c>
      <c r="E2" t="s">
        <v>239</v>
      </c>
      <c r="F2" t="s">
        <v>238</v>
      </c>
      <c r="G2" t="s">
        <v>237</v>
      </c>
      <c r="H2" t="s">
        <v>236</v>
      </c>
      <c r="I2" t="s">
        <v>235</v>
      </c>
      <c r="J2" t="s">
        <v>234</v>
      </c>
      <c r="K2" t="s">
        <v>233</v>
      </c>
    </row>
    <row r="3" spans="1:11" x14ac:dyDescent="0.25">
      <c r="A3" s="58">
        <v>43924</v>
      </c>
      <c r="B3" s="59">
        <v>-1.6</v>
      </c>
      <c r="C3" t="s">
        <v>63</v>
      </c>
      <c r="D3" t="s">
        <v>68</v>
      </c>
      <c r="E3" t="s">
        <v>67</v>
      </c>
      <c r="F3">
        <v>672.65</v>
      </c>
      <c r="G3" s="59">
        <f t="shared" ref="G3:G66" si="0">G4+B3</f>
        <v>-7461.2800000000016</v>
      </c>
      <c r="H3" t="s">
        <v>66</v>
      </c>
      <c r="I3" t="s">
        <v>65</v>
      </c>
      <c r="J3" t="s">
        <v>64</v>
      </c>
      <c r="K3" t="s">
        <v>63</v>
      </c>
    </row>
    <row r="4" spans="1:11" x14ac:dyDescent="0.25">
      <c r="A4" s="58">
        <v>43922</v>
      </c>
      <c r="B4" s="59">
        <v>-5.31</v>
      </c>
      <c r="C4" t="s">
        <v>63</v>
      </c>
      <c r="D4" t="s">
        <v>274</v>
      </c>
      <c r="E4" t="s">
        <v>67</v>
      </c>
      <c r="F4">
        <v>674.25</v>
      </c>
      <c r="G4" s="59">
        <f t="shared" si="0"/>
        <v>-7459.6800000000012</v>
      </c>
      <c r="H4" t="s">
        <v>66</v>
      </c>
      <c r="I4" t="s">
        <v>65</v>
      </c>
      <c r="J4" t="s">
        <v>64</v>
      </c>
      <c r="K4" t="s">
        <v>63</v>
      </c>
    </row>
    <row r="5" spans="1:11" x14ac:dyDescent="0.25">
      <c r="A5" s="58">
        <v>43910</v>
      </c>
      <c r="B5" s="59">
        <v>-375</v>
      </c>
      <c r="C5" t="s">
        <v>275</v>
      </c>
      <c r="D5" t="s">
        <v>276</v>
      </c>
      <c r="E5" t="s">
        <v>277</v>
      </c>
      <c r="F5">
        <v>679.56</v>
      </c>
      <c r="G5" s="59">
        <f t="shared" si="0"/>
        <v>-7454.3700000000008</v>
      </c>
      <c r="H5" t="s">
        <v>66</v>
      </c>
      <c r="I5" t="s">
        <v>65</v>
      </c>
      <c r="J5" t="s">
        <v>64</v>
      </c>
      <c r="K5" t="s">
        <v>278</v>
      </c>
    </row>
    <row r="6" spans="1:11" x14ac:dyDescent="0.25">
      <c r="A6" s="58">
        <v>43892</v>
      </c>
      <c r="B6" s="59">
        <v>-1200</v>
      </c>
      <c r="C6" t="s">
        <v>170</v>
      </c>
      <c r="D6" t="s">
        <v>169</v>
      </c>
      <c r="E6" t="s">
        <v>279</v>
      </c>
      <c r="F6" t="s">
        <v>280</v>
      </c>
      <c r="G6" s="59">
        <f t="shared" si="0"/>
        <v>-7079.3700000000008</v>
      </c>
      <c r="H6" t="s">
        <v>66</v>
      </c>
      <c r="I6" t="s">
        <v>65</v>
      </c>
      <c r="J6" t="s">
        <v>64</v>
      </c>
      <c r="K6" t="s">
        <v>281</v>
      </c>
    </row>
    <row r="7" spans="1:11" x14ac:dyDescent="0.25">
      <c r="A7" s="58">
        <v>43892</v>
      </c>
      <c r="B7" s="59">
        <v>-2</v>
      </c>
      <c r="C7" t="s">
        <v>165</v>
      </c>
      <c r="D7" t="s">
        <v>125</v>
      </c>
      <c r="E7" t="s">
        <v>232</v>
      </c>
      <c r="F7" t="s">
        <v>71</v>
      </c>
      <c r="G7" s="59">
        <f t="shared" si="0"/>
        <v>-5879.3700000000008</v>
      </c>
      <c r="H7" t="s">
        <v>66</v>
      </c>
      <c r="I7" t="s">
        <v>65</v>
      </c>
      <c r="J7" t="s">
        <v>64</v>
      </c>
      <c r="K7" t="s">
        <v>63</v>
      </c>
    </row>
    <row r="8" spans="1:11" x14ac:dyDescent="0.25">
      <c r="A8" s="58">
        <v>43889</v>
      </c>
      <c r="B8" s="59">
        <v>2500</v>
      </c>
      <c r="C8" t="s">
        <v>156</v>
      </c>
      <c r="D8" t="s">
        <v>90</v>
      </c>
      <c r="E8" t="s">
        <v>282</v>
      </c>
      <c r="F8" t="s">
        <v>283</v>
      </c>
      <c r="G8" s="59">
        <f t="shared" si="0"/>
        <v>-5877.3700000000008</v>
      </c>
      <c r="H8" t="s">
        <v>66</v>
      </c>
      <c r="I8" t="s">
        <v>65</v>
      </c>
      <c r="J8" t="s">
        <v>64</v>
      </c>
      <c r="K8" s="60" t="s">
        <v>470</v>
      </c>
    </row>
    <row r="9" spans="1:11" x14ac:dyDescent="0.25">
      <c r="A9" s="58">
        <v>43874</v>
      </c>
      <c r="B9" s="59">
        <v>207.63</v>
      </c>
      <c r="C9" t="s">
        <v>284</v>
      </c>
      <c r="D9" t="s">
        <v>285</v>
      </c>
      <c r="E9" t="s">
        <v>286</v>
      </c>
      <c r="F9">
        <v>-243.44</v>
      </c>
      <c r="G9" s="59">
        <f t="shared" si="0"/>
        <v>-8377.3700000000008</v>
      </c>
      <c r="H9" t="s">
        <v>66</v>
      </c>
      <c r="I9" t="s">
        <v>65</v>
      </c>
      <c r="J9" t="s">
        <v>64</v>
      </c>
      <c r="K9" t="s">
        <v>63</v>
      </c>
    </row>
    <row r="10" spans="1:11" x14ac:dyDescent="0.25">
      <c r="A10" s="58">
        <v>43864</v>
      </c>
      <c r="B10" s="59">
        <v>-4</v>
      </c>
      <c r="C10" t="s">
        <v>165</v>
      </c>
      <c r="D10" t="s">
        <v>125</v>
      </c>
      <c r="E10" t="s">
        <v>204</v>
      </c>
      <c r="F10">
        <v>-451.07</v>
      </c>
      <c r="G10" s="59">
        <f t="shared" si="0"/>
        <v>-8585</v>
      </c>
      <c r="H10" t="s">
        <v>66</v>
      </c>
      <c r="I10" t="s">
        <v>65</v>
      </c>
      <c r="J10" t="s">
        <v>64</v>
      </c>
      <c r="K10" t="s">
        <v>63</v>
      </c>
    </row>
    <row r="11" spans="1:11" x14ac:dyDescent="0.25">
      <c r="A11" s="58">
        <v>43858</v>
      </c>
      <c r="B11" s="59">
        <v>150</v>
      </c>
      <c r="C11" t="s">
        <v>287</v>
      </c>
      <c r="D11" t="s">
        <v>288</v>
      </c>
      <c r="E11" t="s">
        <v>289</v>
      </c>
      <c r="F11">
        <v>-447.07</v>
      </c>
      <c r="G11" s="59">
        <f t="shared" si="0"/>
        <v>-8581</v>
      </c>
      <c r="H11" t="s">
        <v>66</v>
      </c>
      <c r="I11" t="s">
        <v>65</v>
      </c>
      <c r="J11" t="s">
        <v>64</v>
      </c>
      <c r="K11" t="s">
        <v>63</v>
      </c>
    </row>
    <row r="12" spans="1:11" x14ac:dyDescent="0.25">
      <c r="A12" s="58">
        <v>43837</v>
      </c>
      <c r="B12" s="59">
        <v>-953</v>
      </c>
      <c r="C12" t="s">
        <v>63</v>
      </c>
      <c r="D12" t="s">
        <v>68</v>
      </c>
      <c r="E12" t="s">
        <v>67</v>
      </c>
      <c r="F12">
        <v>-597.07000000000005</v>
      </c>
      <c r="G12" s="59">
        <f t="shared" si="0"/>
        <v>-8731</v>
      </c>
      <c r="H12" t="s">
        <v>66</v>
      </c>
      <c r="I12" t="s">
        <v>65</v>
      </c>
      <c r="J12" t="s">
        <v>64</v>
      </c>
      <c r="K12" t="s">
        <v>63</v>
      </c>
    </row>
    <row r="13" spans="1:11" x14ac:dyDescent="0.25">
      <c r="A13" s="58">
        <v>43837</v>
      </c>
      <c r="B13" s="59">
        <v>300</v>
      </c>
      <c r="C13" t="s">
        <v>290</v>
      </c>
      <c r="D13" t="s">
        <v>291</v>
      </c>
      <c r="E13" t="s">
        <v>292</v>
      </c>
      <c r="F13" t="s">
        <v>71</v>
      </c>
      <c r="G13" s="59">
        <f t="shared" si="0"/>
        <v>-7778</v>
      </c>
      <c r="H13" t="s">
        <v>66</v>
      </c>
      <c r="I13" t="s">
        <v>65</v>
      </c>
      <c r="J13" t="s">
        <v>64</v>
      </c>
      <c r="K13" t="s">
        <v>63</v>
      </c>
    </row>
    <row r="14" spans="1:11" x14ac:dyDescent="0.25">
      <c r="A14" s="58">
        <v>43832</v>
      </c>
      <c r="B14" s="59">
        <v>-500</v>
      </c>
      <c r="C14">
        <v>519000</v>
      </c>
      <c r="D14" t="s">
        <v>125</v>
      </c>
      <c r="E14" t="s">
        <v>124</v>
      </c>
      <c r="F14">
        <v>55.93</v>
      </c>
      <c r="G14" s="59">
        <f t="shared" si="0"/>
        <v>-8078</v>
      </c>
      <c r="H14" t="s">
        <v>66</v>
      </c>
      <c r="I14" t="s">
        <v>65</v>
      </c>
      <c r="J14" t="s">
        <v>64</v>
      </c>
      <c r="K14" t="s">
        <v>63</v>
      </c>
    </row>
    <row r="15" spans="1:11" x14ac:dyDescent="0.25">
      <c r="A15" s="58">
        <v>43832</v>
      </c>
      <c r="B15" s="59">
        <v>-2</v>
      </c>
      <c r="C15" t="s">
        <v>165</v>
      </c>
      <c r="D15" t="s">
        <v>125</v>
      </c>
      <c r="E15" t="s">
        <v>232</v>
      </c>
      <c r="F15" t="s">
        <v>71</v>
      </c>
      <c r="G15" s="59">
        <f t="shared" si="0"/>
        <v>-7578</v>
      </c>
      <c r="H15" t="s">
        <v>66</v>
      </c>
      <c r="I15" t="s">
        <v>65</v>
      </c>
      <c r="J15" t="s">
        <v>64</v>
      </c>
      <c r="K15" t="s">
        <v>63</v>
      </c>
    </row>
    <row r="16" spans="1:11" x14ac:dyDescent="0.25">
      <c r="A16" s="58">
        <v>43826</v>
      </c>
      <c r="B16" s="59">
        <v>-200</v>
      </c>
      <c r="C16" t="s">
        <v>97</v>
      </c>
      <c r="D16" t="s">
        <v>96</v>
      </c>
      <c r="E16" t="s">
        <v>293</v>
      </c>
      <c r="F16">
        <v>557.92999999999995</v>
      </c>
      <c r="G16" s="59">
        <f t="shared" si="0"/>
        <v>-7576</v>
      </c>
      <c r="H16" t="s">
        <v>66</v>
      </c>
      <c r="I16" t="s">
        <v>65</v>
      </c>
      <c r="J16" t="s">
        <v>64</v>
      </c>
      <c r="K16" t="s">
        <v>294</v>
      </c>
    </row>
    <row r="17" spans="1:11" x14ac:dyDescent="0.25">
      <c r="A17" s="58">
        <v>43826</v>
      </c>
      <c r="B17" s="59">
        <v>100</v>
      </c>
      <c r="C17" t="s">
        <v>295</v>
      </c>
      <c r="D17" t="s">
        <v>296</v>
      </c>
      <c r="E17" t="s">
        <v>297</v>
      </c>
      <c r="F17" t="s">
        <v>71</v>
      </c>
      <c r="G17" s="59">
        <f t="shared" si="0"/>
        <v>-7376</v>
      </c>
      <c r="H17" t="s">
        <v>66</v>
      </c>
      <c r="I17" t="s">
        <v>65</v>
      </c>
      <c r="J17" t="s">
        <v>64</v>
      </c>
      <c r="K17" t="s">
        <v>63</v>
      </c>
    </row>
    <row r="18" spans="1:11" x14ac:dyDescent="0.25">
      <c r="A18" s="58">
        <v>43819</v>
      </c>
      <c r="B18" s="59">
        <v>-1200</v>
      </c>
      <c r="C18" t="s">
        <v>170</v>
      </c>
      <c r="D18" t="s">
        <v>169</v>
      </c>
      <c r="E18" t="s">
        <v>298</v>
      </c>
      <c r="F18">
        <v>657.93</v>
      </c>
      <c r="G18" s="59">
        <f t="shared" si="0"/>
        <v>-7476</v>
      </c>
      <c r="H18" t="s">
        <v>66</v>
      </c>
      <c r="I18" t="s">
        <v>65</v>
      </c>
      <c r="J18" t="s">
        <v>64</v>
      </c>
      <c r="K18" t="s">
        <v>299</v>
      </c>
    </row>
    <row r="19" spans="1:11" x14ac:dyDescent="0.25">
      <c r="A19" s="58">
        <v>43819</v>
      </c>
      <c r="B19" s="59">
        <v>300</v>
      </c>
      <c r="C19" t="s">
        <v>300</v>
      </c>
      <c r="D19" t="s">
        <v>301</v>
      </c>
      <c r="E19" t="s">
        <v>302</v>
      </c>
      <c r="F19" t="s">
        <v>71</v>
      </c>
      <c r="G19" s="59">
        <f t="shared" si="0"/>
        <v>-6276</v>
      </c>
      <c r="H19" t="s">
        <v>66</v>
      </c>
      <c r="I19" t="s">
        <v>65</v>
      </c>
      <c r="J19" t="s">
        <v>64</v>
      </c>
      <c r="K19" t="s">
        <v>63</v>
      </c>
    </row>
    <row r="20" spans="1:11" x14ac:dyDescent="0.25">
      <c r="A20" s="58">
        <v>43801</v>
      </c>
      <c r="B20" s="59">
        <v>-6</v>
      </c>
      <c r="C20" t="s">
        <v>165</v>
      </c>
      <c r="D20" t="s">
        <v>125</v>
      </c>
      <c r="E20" t="s">
        <v>187</v>
      </c>
      <c r="F20" t="s">
        <v>303</v>
      </c>
      <c r="G20" s="59">
        <f t="shared" si="0"/>
        <v>-6576</v>
      </c>
      <c r="H20" t="s">
        <v>66</v>
      </c>
      <c r="I20" t="s">
        <v>65</v>
      </c>
      <c r="J20" t="s">
        <v>64</v>
      </c>
      <c r="K20" t="s">
        <v>63</v>
      </c>
    </row>
    <row r="21" spans="1:11" x14ac:dyDescent="0.25">
      <c r="A21" s="58">
        <v>43791</v>
      </c>
      <c r="B21" s="59">
        <v>700</v>
      </c>
      <c r="C21" t="s">
        <v>109</v>
      </c>
      <c r="D21" t="s">
        <v>304</v>
      </c>
      <c r="E21" t="s">
        <v>305</v>
      </c>
      <c r="F21" t="s">
        <v>306</v>
      </c>
      <c r="G21" s="59">
        <f t="shared" si="0"/>
        <v>-6570</v>
      </c>
      <c r="H21" t="s">
        <v>66</v>
      </c>
      <c r="I21" t="s">
        <v>65</v>
      </c>
      <c r="J21" t="s">
        <v>64</v>
      </c>
      <c r="K21" t="s">
        <v>63</v>
      </c>
    </row>
    <row r="22" spans="1:11" x14ac:dyDescent="0.25">
      <c r="A22" s="58">
        <v>43784</v>
      </c>
      <c r="B22" s="59">
        <v>-2437</v>
      </c>
      <c r="C22" t="s">
        <v>275</v>
      </c>
      <c r="D22" t="s">
        <v>276</v>
      </c>
      <c r="E22" t="s">
        <v>307</v>
      </c>
      <c r="F22">
        <v>863.93</v>
      </c>
      <c r="G22" s="59">
        <f t="shared" si="0"/>
        <v>-7270</v>
      </c>
      <c r="H22" t="s">
        <v>66</v>
      </c>
      <c r="I22" t="s">
        <v>65</v>
      </c>
      <c r="J22" t="s">
        <v>64</v>
      </c>
      <c r="K22" t="s">
        <v>308</v>
      </c>
    </row>
    <row r="23" spans="1:11" x14ac:dyDescent="0.25">
      <c r="A23" s="58">
        <v>43783</v>
      </c>
      <c r="B23" s="59">
        <v>26</v>
      </c>
      <c r="C23" t="s">
        <v>284</v>
      </c>
      <c r="D23" t="s">
        <v>285</v>
      </c>
      <c r="E23" t="s">
        <v>309</v>
      </c>
      <c r="F23" t="s">
        <v>310</v>
      </c>
      <c r="G23" s="59">
        <f t="shared" si="0"/>
        <v>-4833</v>
      </c>
      <c r="H23" t="s">
        <v>66</v>
      </c>
      <c r="I23" t="s">
        <v>65</v>
      </c>
      <c r="J23" t="s">
        <v>64</v>
      </c>
      <c r="K23" t="s">
        <v>63</v>
      </c>
    </row>
    <row r="24" spans="1:11" x14ac:dyDescent="0.25">
      <c r="A24" s="58">
        <v>43783</v>
      </c>
      <c r="B24" s="59">
        <v>160</v>
      </c>
      <c r="C24" t="s">
        <v>311</v>
      </c>
      <c r="D24" t="s">
        <v>312</v>
      </c>
      <c r="E24" t="s">
        <v>313</v>
      </c>
      <c r="F24" t="s">
        <v>71</v>
      </c>
      <c r="G24" s="59">
        <f t="shared" si="0"/>
        <v>-4859</v>
      </c>
      <c r="H24" t="s">
        <v>66</v>
      </c>
      <c r="I24" t="s">
        <v>65</v>
      </c>
      <c r="J24" t="s">
        <v>64</v>
      </c>
      <c r="K24" t="s">
        <v>63</v>
      </c>
    </row>
    <row r="25" spans="1:11" x14ac:dyDescent="0.25">
      <c r="A25" s="58">
        <v>43781</v>
      </c>
      <c r="B25" s="59">
        <v>300</v>
      </c>
      <c r="C25" t="s">
        <v>314</v>
      </c>
      <c r="D25" t="s">
        <v>315</v>
      </c>
      <c r="E25" t="s">
        <v>316</v>
      </c>
      <c r="F25" t="s">
        <v>317</v>
      </c>
      <c r="G25" s="59">
        <f t="shared" si="0"/>
        <v>-5019</v>
      </c>
      <c r="H25" t="s">
        <v>66</v>
      </c>
      <c r="I25" t="s">
        <v>65</v>
      </c>
      <c r="J25" t="s">
        <v>64</v>
      </c>
      <c r="K25" t="s">
        <v>63</v>
      </c>
    </row>
    <row r="26" spans="1:11" x14ac:dyDescent="0.25">
      <c r="A26" s="58">
        <v>43780</v>
      </c>
      <c r="B26" s="59">
        <v>458</v>
      </c>
      <c r="C26" t="s">
        <v>156</v>
      </c>
      <c r="D26" t="s">
        <v>90</v>
      </c>
      <c r="E26" t="s">
        <v>318</v>
      </c>
      <c r="F26" t="s">
        <v>319</v>
      </c>
      <c r="G26" s="59">
        <f t="shared" si="0"/>
        <v>-5319</v>
      </c>
      <c r="H26" t="s">
        <v>66</v>
      </c>
      <c r="I26" t="s">
        <v>65</v>
      </c>
      <c r="J26" t="s">
        <v>64</v>
      </c>
      <c r="K26" t="s">
        <v>63</v>
      </c>
    </row>
    <row r="27" spans="1:11" x14ac:dyDescent="0.25">
      <c r="A27" s="58">
        <v>43780</v>
      </c>
      <c r="B27" s="59">
        <v>458</v>
      </c>
      <c r="C27" t="s">
        <v>320</v>
      </c>
      <c r="D27" t="s">
        <v>321</v>
      </c>
      <c r="E27" t="s">
        <v>322</v>
      </c>
      <c r="F27" t="s">
        <v>71</v>
      </c>
      <c r="G27" s="59">
        <f t="shared" si="0"/>
        <v>-5777</v>
      </c>
      <c r="H27" t="s">
        <v>66</v>
      </c>
      <c r="I27" t="s">
        <v>65</v>
      </c>
      <c r="J27" t="s">
        <v>64</v>
      </c>
      <c r="K27" t="s">
        <v>63</v>
      </c>
    </row>
    <row r="28" spans="1:11" x14ac:dyDescent="0.25">
      <c r="A28" s="58">
        <v>43774</v>
      </c>
      <c r="B28" s="59">
        <v>-1.5</v>
      </c>
      <c r="C28" t="s">
        <v>63</v>
      </c>
      <c r="D28" t="s">
        <v>68</v>
      </c>
      <c r="E28" t="s">
        <v>67</v>
      </c>
      <c r="F28" t="s">
        <v>323</v>
      </c>
      <c r="G28" s="59">
        <f t="shared" si="0"/>
        <v>-6235</v>
      </c>
      <c r="H28" t="s">
        <v>66</v>
      </c>
      <c r="I28" t="s">
        <v>65</v>
      </c>
      <c r="J28" t="s">
        <v>64</v>
      </c>
      <c r="K28" t="s">
        <v>63</v>
      </c>
    </row>
    <row r="29" spans="1:11" x14ac:dyDescent="0.25">
      <c r="A29" s="58">
        <v>43770</v>
      </c>
      <c r="B29" s="59">
        <v>-6</v>
      </c>
      <c r="C29" t="s">
        <v>165</v>
      </c>
      <c r="D29" t="s">
        <v>125</v>
      </c>
      <c r="E29" t="s">
        <v>187</v>
      </c>
      <c r="F29" t="s">
        <v>324</v>
      </c>
      <c r="G29" s="59">
        <f t="shared" si="0"/>
        <v>-6233.5</v>
      </c>
      <c r="H29" t="s">
        <v>66</v>
      </c>
      <c r="I29" t="s">
        <v>65</v>
      </c>
      <c r="J29" t="s">
        <v>64</v>
      </c>
      <c r="K29" t="s">
        <v>63</v>
      </c>
    </row>
    <row r="30" spans="1:11" x14ac:dyDescent="0.25">
      <c r="A30" s="58">
        <v>43768</v>
      </c>
      <c r="B30" s="59">
        <v>-3300</v>
      </c>
      <c r="C30" t="s">
        <v>170</v>
      </c>
      <c r="D30" t="s">
        <v>169</v>
      </c>
      <c r="E30" t="s">
        <v>325</v>
      </c>
      <c r="F30" t="s">
        <v>326</v>
      </c>
      <c r="G30" s="59">
        <f t="shared" si="0"/>
        <v>-6227.5</v>
      </c>
      <c r="H30" t="s">
        <v>66</v>
      </c>
      <c r="I30" t="s">
        <v>65</v>
      </c>
      <c r="J30" t="s">
        <v>64</v>
      </c>
      <c r="K30" t="s">
        <v>327</v>
      </c>
    </row>
    <row r="31" spans="1:11" x14ac:dyDescent="0.25">
      <c r="A31" s="58">
        <v>43768</v>
      </c>
      <c r="B31" s="59">
        <v>458</v>
      </c>
      <c r="C31" t="s">
        <v>63</v>
      </c>
      <c r="D31" t="s">
        <v>76</v>
      </c>
      <c r="E31" t="s">
        <v>75</v>
      </c>
      <c r="F31" t="s">
        <v>71</v>
      </c>
      <c r="G31" s="59">
        <f t="shared" si="0"/>
        <v>-2927.5</v>
      </c>
      <c r="H31" t="s">
        <v>66</v>
      </c>
      <c r="I31" t="s">
        <v>65</v>
      </c>
      <c r="J31" t="s">
        <v>64</v>
      </c>
      <c r="K31" t="s">
        <v>63</v>
      </c>
    </row>
    <row r="32" spans="1:11" x14ac:dyDescent="0.25">
      <c r="A32" s="58">
        <v>43768</v>
      </c>
      <c r="B32" s="59">
        <v>458</v>
      </c>
      <c r="C32" t="s">
        <v>328</v>
      </c>
      <c r="D32" t="s">
        <v>329</v>
      </c>
      <c r="E32" t="s">
        <v>330</v>
      </c>
      <c r="F32" t="s">
        <v>71</v>
      </c>
      <c r="G32" s="59">
        <f t="shared" si="0"/>
        <v>-3385.5</v>
      </c>
      <c r="H32" t="s">
        <v>66</v>
      </c>
      <c r="I32" t="s">
        <v>65</v>
      </c>
      <c r="J32" t="s">
        <v>64</v>
      </c>
      <c r="K32" t="s">
        <v>63</v>
      </c>
    </row>
    <row r="33" spans="1:11" x14ac:dyDescent="0.25">
      <c r="A33" s="58">
        <v>43767</v>
      </c>
      <c r="B33" s="59">
        <v>-900</v>
      </c>
      <c r="C33" t="s">
        <v>185</v>
      </c>
      <c r="D33" t="s">
        <v>184</v>
      </c>
      <c r="E33" t="s">
        <v>331</v>
      </c>
      <c r="F33" t="s">
        <v>332</v>
      </c>
      <c r="G33" s="59">
        <f t="shared" si="0"/>
        <v>-3843.5</v>
      </c>
      <c r="H33" t="s">
        <v>66</v>
      </c>
      <c r="I33" t="s">
        <v>65</v>
      </c>
      <c r="J33" t="s">
        <v>64</v>
      </c>
      <c r="K33" t="s">
        <v>485</v>
      </c>
    </row>
    <row r="34" spans="1:11" x14ac:dyDescent="0.25">
      <c r="A34" s="58">
        <v>43767</v>
      </c>
      <c r="B34" s="59">
        <v>458</v>
      </c>
      <c r="C34" t="s">
        <v>333</v>
      </c>
      <c r="D34" t="s">
        <v>334</v>
      </c>
      <c r="E34" t="s">
        <v>335</v>
      </c>
      <c r="F34" t="s">
        <v>71</v>
      </c>
      <c r="G34" s="59">
        <f t="shared" si="0"/>
        <v>-2943.5</v>
      </c>
      <c r="H34" t="s">
        <v>66</v>
      </c>
      <c r="I34" t="s">
        <v>65</v>
      </c>
      <c r="J34" t="s">
        <v>64</v>
      </c>
      <c r="K34" t="s">
        <v>63</v>
      </c>
    </row>
    <row r="35" spans="1:11" x14ac:dyDescent="0.25">
      <c r="A35" s="58">
        <v>43767</v>
      </c>
      <c r="B35" s="59">
        <v>458</v>
      </c>
      <c r="C35" t="s">
        <v>336</v>
      </c>
      <c r="D35" t="s">
        <v>103</v>
      </c>
      <c r="E35" t="s">
        <v>337</v>
      </c>
      <c r="F35" t="s">
        <v>71</v>
      </c>
      <c r="G35" s="59">
        <f t="shared" si="0"/>
        <v>-3401.5</v>
      </c>
      <c r="H35" t="s">
        <v>66</v>
      </c>
      <c r="I35" t="s">
        <v>65</v>
      </c>
      <c r="J35" t="s">
        <v>64</v>
      </c>
      <c r="K35" t="s">
        <v>63</v>
      </c>
    </row>
    <row r="36" spans="1:11" x14ac:dyDescent="0.25">
      <c r="A36" s="58">
        <v>43739</v>
      </c>
      <c r="B36" s="59">
        <v>-18</v>
      </c>
      <c r="C36" t="s">
        <v>165</v>
      </c>
      <c r="D36" t="s">
        <v>125</v>
      </c>
      <c r="E36" t="s">
        <v>338</v>
      </c>
      <c r="F36" t="s">
        <v>339</v>
      </c>
      <c r="G36" s="59">
        <f t="shared" si="0"/>
        <v>-3859.5</v>
      </c>
      <c r="H36" t="s">
        <v>66</v>
      </c>
      <c r="I36" t="s">
        <v>65</v>
      </c>
      <c r="J36" t="s">
        <v>64</v>
      </c>
      <c r="K36" t="s">
        <v>63</v>
      </c>
    </row>
    <row r="37" spans="1:11" x14ac:dyDescent="0.25">
      <c r="A37" s="58">
        <v>43727</v>
      </c>
      <c r="B37" s="59">
        <v>-3000</v>
      </c>
      <c r="C37" t="s">
        <v>275</v>
      </c>
      <c r="D37" t="s">
        <v>276</v>
      </c>
      <c r="E37" t="s">
        <v>340</v>
      </c>
      <c r="F37" t="s">
        <v>341</v>
      </c>
      <c r="G37" s="59">
        <f t="shared" si="0"/>
        <v>-3841.5</v>
      </c>
      <c r="H37" t="s">
        <v>66</v>
      </c>
      <c r="I37" t="s">
        <v>65</v>
      </c>
      <c r="J37" t="s">
        <v>64</v>
      </c>
      <c r="K37" t="s">
        <v>342</v>
      </c>
    </row>
    <row r="38" spans="1:11" x14ac:dyDescent="0.25">
      <c r="A38" s="58">
        <v>43725</v>
      </c>
      <c r="B38" s="59">
        <v>300</v>
      </c>
      <c r="C38" t="s">
        <v>63</v>
      </c>
      <c r="D38" t="s">
        <v>136</v>
      </c>
      <c r="E38" t="s">
        <v>135</v>
      </c>
      <c r="F38" t="s">
        <v>343</v>
      </c>
      <c r="G38" s="59">
        <f t="shared" si="0"/>
        <v>-841.5</v>
      </c>
      <c r="H38" t="s">
        <v>66</v>
      </c>
      <c r="I38" t="s">
        <v>65</v>
      </c>
      <c r="J38" t="s">
        <v>64</v>
      </c>
      <c r="K38" t="s">
        <v>63</v>
      </c>
    </row>
    <row r="39" spans="1:11" x14ac:dyDescent="0.25">
      <c r="A39" s="58">
        <v>43724</v>
      </c>
      <c r="B39" s="59">
        <v>300</v>
      </c>
      <c r="C39" t="s">
        <v>344</v>
      </c>
      <c r="D39" t="s">
        <v>345</v>
      </c>
      <c r="E39" t="s">
        <v>346</v>
      </c>
      <c r="F39" t="s">
        <v>347</v>
      </c>
      <c r="G39" s="59">
        <f t="shared" si="0"/>
        <v>-1141.5</v>
      </c>
      <c r="H39" t="s">
        <v>66</v>
      </c>
      <c r="I39" t="s">
        <v>65</v>
      </c>
      <c r="J39" t="s">
        <v>64</v>
      </c>
      <c r="K39" t="s">
        <v>63</v>
      </c>
    </row>
    <row r="40" spans="1:11" x14ac:dyDescent="0.25">
      <c r="A40" s="58">
        <v>43724</v>
      </c>
      <c r="B40" s="59">
        <v>300</v>
      </c>
      <c r="C40" t="s">
        <v>74</v>
      </c>
      <c r="D40" t="s">
        <v>153</v>
      </c>
      <c r="E40" t="s">
        <v>152</v>
      </c>
      <c r="F40" t="s">
        <v>71</v>
      </c>
      <c r="G40" s="59">
        <f t="shared" si="0"/>
        <v>-1441.5</v>
      </c>
      <c r="H40" t="s">
        <v>66</v>
      </c>
      <c r="I40" t="s">
        <v>65</v>
      </c>
      <c r="J40" t="s">
        <v>64</v>
      </c>
      <c r="K40" t="s">
        <v>63</v>
      </c>
    </row>
    <row r="41" spans="1:11" x14ac:dyDescent="0.25">
      <c r="A41" s="58">
        <v>43724</v>
      </c>
      <c r="B41" s="59">
        <v>300</v>
      </c>
      <c r="C41" t="s">
        <v>348</v>
      </c>
      <c r="D41" t="s">
        <v>349</v>
      </c>
      <c r="E41" t="s">
        <v>350</v>
      </c>
      <c r="F41" t="s">
        <v>71</v>
      </c>
      <c r="G41" s="59">
        <f t="shared" si="0"/>
        <v>-1741.5</v>
      </c>
      <c r="H41" t="s">
        <v>66</v>
      </c>
      <c r="I41" t="s">
        <v>65</v>
      </c>
      <c r="J41" t="s">
        <v>64</v>
      </c>
      <c r="K41" t="s">
        <v>63</v>
      </c>
    </row>
    <row r="42" spans="1:11" x14ac:dyDescent="0.25">
      <c r="A42" s="58">
        <v>43721</v>
      </c>
      <c r="B42" s="59">
        <v>300</v>
      </c>
      <c r="C42" t="s">
        <v>351</v>
      </c>
      <c r="D42" t="s">
        <v>352</v>
      </c>
      <c r="E42" t="s">
        <v>353</v>
      </c>
      <c r="F42" t="s">
        <v>354</v>
      </c>
      <c r="G42" s="59">
        <f t="shared" si="0"/>
        <v>-2041.5</v>
      </c>
      <c r="H42" t="s">
        <v>66</v>
      </c>
      <c r="I42" t="s">
        <v>65</v>
      </c>
      <c r="J42" t="s">
        <v>64</v>
      </c>
      <c r="K42" t="s">
        <v>63</v>
      </c>
    </row>
    <row r="43" spans="1:11" x14ac:dyDescent="0.25">
      <c r="A43" s="58">
        <v>43720</v>
      </c>
      <c r="B43" s="59">
        <v>300</v>
      </c>
      <c r="C43" t="s">
        <v>355</v>
      </c>
      <c r="D43" t="s">
        <v>356</v>
      </c>
      <c r="E43" t="s">
        <v>357</v>
      </c>
      <c r="F43" t="s">
        <v>358</v>
      </c>
      <c r="G43" s="59">
        <f t="shared" si="0"/>
        <v>-2341.5</v>
      </c>
      <c r="H43" t="s">
        <v>66</v>
      </c>
      <c r="I43" t="s">
        <v>65</v>
      </c>
      <c r="J43" t="s">
        <v>64</v>
      </c>
      <c r="K43" t="s">
        <v>63</v>
      </c>
    </row>
    <row r="44" spans="1:11" x14ac:dyDescent="0.25">
      <c r="A44" s="58">
        <v>43720</v>
      </c>
      <c r="B44" s="59">
        <v>300</v>
      </c>
      <c r="C44" t="s">
        <v>359</v>
      </c>
      <c r="D44" t="s">
        <v>360</v>
      </c>
      <c r="E44" t="s">
        <v>361</v>
      </c>
      <c r="F44" t="s">
        <v>71</v>
      </c>
      <c r="G44" s="59">
        <f t="shared" si="0"/>
        <v>-2641.5</v>
      </c>
      <c r="H44" t="s">
        <v>66</v>
      </c>
      <c r="I44" t="s">
        <v>65</v>
      </c>
      <c r="J44" t="s">
        <v>64</v>
      </c>
      <c r="K44" t="s">
        <v>63</v>
      </c>
    </row>
    <row r="45" spans="1:11" x14ac:dyDescent="0.25">
      <c r="A45" s="58">
        <v>43720</v>
      </c>
      <c r="B45" s="59">
        <v>300</v>
      </c>
      <c r="C45" t="s">
        <v>139</v>
      </c>
      <c r="D45" t="s">
        <v>138</v>
      </c>
      <c r="E45" t="s">
        <v>362</v>
      </c>
      <c r="F45" t="s">
        <v>71</v>
      </c>
      <c r="G45" s="59">
        <f t="shared" si="0"/>
        <v>-2941.5</v>
      </c>
      <c r="H45" t="s">
        <v>66</v>
      </c>
      <c r="I45" t="s">
        <v>65</v>
      </c>
      <c r="J45" t="s">
        <v>64</v>
      </c>
      <c r="K45" t="s">
        <v>63</v>
      </c>
    </row>
    <row r="46" spans="1:11" x14ac:dyDescent="0.25">
      <c r="A46" s="58">
        <v>43718</v>
      </c>
      <c r="B46" s="59">
        <v>300</v>
      </c>
      <c r="C46" t="s">
        <v>363</v>
      </c>
      <c r="D46" t="s">
        <v>364</v>
      </c>
      <c r="E46" t="s">
        <v>365</v>
      </c>
      <c r="F46" t="s">
        <v>366</v>
      </c>
      <c r="G46" s="59">
        <f t="shared" si="0"/>
        <v>-3241.5</v>
      </c>
      <c r="H46" t="s">
        <v>66</v>
      </c>
      <c r="I46" t="s">
        <v>65</v>
      </c>
      <c r="J46" t="s">
        <v>64</v>
      </c>
      <c r="K46" t="s">
        <v>63</v>
      </c>
    </row>
    <row r="47" spans="1:11" x14ac:dyDescent="0.25">
      <c r="A47" s="58">
        <v>43712</v>
      </c>
      <c r="B47" s="59">
        <v>-6</v>
      </c>
      <c r="C47" t="s">
        <v>63</v>
      </c>
      <c r="D47" t="s">
        <v>68</v>
      </c>
      <c r="E47" t="s">
        <v>67</v>
      </c>
      <c r="F47" t="s">
        <v>367</v>
      </c>
      <c r="G47" s="59">
        <f t="shared" si="0"/>
        <v>-3541.5</v>
      </c>
      <c r="H47" t="s">
        <v>66</v>
      </c>
      <c r="I47" t="s">
        <v>65</v>
      </c>
      <c r="J47" t="s">
        <v>64</v>
      </c>
      <c r="K47" t="s">
        <v>63</v>
      </c>
    </row>
    <row r="48" spans="1:11" x14ac:dyDescent="0.25">
      <c r="A48" s="58">
        <v>43712</v>
      </c>
      <c r="B48" s="59">
        <v>300</v>
      </c>
      <c r="C48" t="s">
        <v>368</v>
      </c>
      <c r="D48" t="s">
        <v>369</v>
      </c>
      <c r="E48" t="s">
        <v>370</v>
      </c>
      <c r="F48" t="s">
        <v>71</v>
      </c>
      <c r="G48" s="59">
        <f t="shared" si="0"/>
        <v>-3535.5</v>
      </c>
      <c r="H48" t="s">
        <v>66</v>
      </c>
      <c r="I48" t="s">
        <v>65</v>
      </c>
      <c r="J48" t="s">
        <v>64</v>
      </c>
      <c r="K48" t="s">
        <v>63</v>
      </c>
    </row>
    <row r="49" spans="1:11" x14ac:dyDescent="0.25">
      <c r="A49" s="58">
        <v>43712</v>
      </c>
      <c r="B49" s="59">
        <v>900</v>
      </c>
      <c r="C49" t="s">
        <v>371</v>
      </c>
      <c r="D49" t="s">
        <v>372</v>
      </c>
      <c r="E49" t="s">
        <v>373</v>
      </c>
      <c r="F49" t="s">
        <v>71</v>
      </c>
      <c r="G49" s="59">
        <f t="shared" si="0"/>
        <v>-3835.5</v>
      </c>
      <c r="H49" t="s">
        <v>66</v>
      </c>
      <c r="I49" t="s">
        <v>65</v>
      </c>
      <c r="J49" t="s">
        <v>64</v>
      </c>
      <c r="K49" t="s">
        <v>63</v>
      </c>
    </row>
    <row r="50" spans="1:11" x14ac:dyDescent="0.25">
      <c r="A50" s="58">
        <v>43710</v>
      </c>
      <c r="B50" s="59">
        <v>-30</v>
      </c>
      <c r="C50" t="s">
        <v>165</v>
      </c>
      <c r="D50" t="s">
        <v>125</v>
      </c>
      <c r="E50" t="s">
        <v>374</v>
      </c>
      <c r="F50" t="s">
        <v>375</v>
      </c>
      <c r="G50" s="59">
        <f t="shared" si="0"/>
        <v>-4735.5</v>
      </c>
      <c r="H50" t="s">
        <v>66</v>
      </c>
      <c r="I50" t="s">
        <v>65</v>
      </c>
      <c r="J50" t="s">
        <v>64</v>
      </c>
      <c r="K50" t="s">
        <v>63</v>
      </c>
    </row>
    <row r="51" spans="1:11" x14ac:dyDescent="0.25">
      <c r="A51" s="58">
        <v>43706</v>
      </c>
      <c r="B51" s="59">
        <v>-1650</v>
      </c>
      <c r="C51" t="s">
        <v>376</v>
      </c>
      <c r="D51" t="s">
        <v>377</v>
      </c>
      <c r="E51" t="s">
        <v>378</v>
      </c>
      <c r="F51" t="s">
        <v>379</v>
      </c>
      <c r="G51" s="59">
        <f t="shared" si="0"/>
        <v>-4705.5</v>
      </c>
      <c r="H51" t="s">
        <v>66</v>
      </c>
      <c r="I51" t="s">
        <v>65</v>
      </c>
      <c r="J51" t="s">
        <v>64</v>
      </c>
      <c r="K51" t="s">
        <v>380</v>
      </c>
    </row>
    <row r="52" spans="1:11" x14ac:dyDescent="0.25">
      <c r="A52" s="58">
        <v>43706</v>
      </c>
      <c r="B52" s="59">
        <v>300</v>
      </c>
      <c r="C52" t="s">
        <v>381</v>
      </c>
      <c r="D52" t="s">
        <v>382</v>
      </c>
      <c r="E52" t="s">
        <v>383</v>
      </c>
      <c r="F52" t="s">
        <v>71</v>
      </c>
      <c r="G52" s="59">
        <f t="shared" si="0"/>
        <v>-3055.5</v>
      </c>
      <c r="H52" t="s">
        <v>66</v>
      </c>
      <c r="I52" t="s">
        <v>65</v>
      </c>
      <c r="J52" t="s">
        <v>64</v>
      </c>
      <c r="K52" t="s">
        <v>63</v>
      </c>
    </row>
    <row r="53" spans="1:11" x14ac:dyDescent="0.25">
      <c r="A53" s="58">
        <v>43705</v>
      </c>
      <c r="B53" s="59">
        <v>300</v>
      </c>
      <c r="C53" t="s">
        <v>109</v>
      </c>
      <c r="D53" t="s">
        <v>384</v>
      </c>
      <c r="E53" t="s">
        <v>385</v>
      </c>
      <c r="F53" t="s">
        <v>386</v>
      </c>
      <c r="G53" s="59">
        <f t="shared" si="0"/>
        <v>-3355.5</v>
      </c>
      <c r="H53" t="s">
        <v>66</v>
      </c>
      <c r="I53" t="s">
        <v>65</v>
      </c>
      <c r="J53" t="s">
        <v>64</v>
      </c>
      <c r="K53" t="s">
        <v>63</v>
      </c>
    </row>
    <row r="54" spans="1:11" x14ac:dyDescent="0.25">
      <c r="A54" s="58">
        <v>43705</v>
      </c>
      <c r="B54" s="59">
        <v>300</v>
      </c>
      <c r="C54" t="s">
        <v>109</v>
      </c>
      <c r="D54" t="s">
        <v>122</v>
      </c>
      <c r="E54" t="s">
        <v>387</v>
      </c>
      <c r="F54" t="s">
        <v>71</v>
      </c>
      <c r="G54" s="59">
        <f t="shared" si="0"/>
        <v>-3655.5</v>
      </c>
      <c r="H54" t="s">
        <v>66</v>
      </c>
      <c r="I54" t="s">
        <v>65</v>
      </c>
      <c r="J54" t="s">
        <v>64</v>
      </c>
      <c r="K54" t="s">
        <v>63</v>
      </c>
    </row>
    <row r="55" spans="1:11" x14ac:dyDescent="0.25">
      <c r="A55" s="58">
        <v>43704</v>
      </c>
      <c r="B55" s="59">
        <v>300</v>
      </c>
      <c r="C55" t="s">
        <v>388</v>
      </c>
      <c r="D55" t="s">
        <v>389</v>
      </c>
      <c r="E55" t="s">
        <v>390</v>
      </c>
      <c r="F55" t="s">
        <v>391</v>
      </c>
      <c r="G55" s="59">
        <f t="shared" si="0"/>
        <v>-3955.5</v>
      </c>
      <c r="H55" t="s">
        <v>66</v>
      </c>
      <c r="I55" t="s">
        <v>65</v>
      </c>
      <c r="J55" t="s">
        <v>64</v>
      </c>
      <c r="K55" t="s">
        <v>63</v>
      </c>
    </row>
    <row r="56" spans="1:11" x14ac:dyDescent="0.25">
      <c r="A56" s="58">
        <v>43704</v>
      </c>
      <c r="B56" s="59">
        <v>300</v>
      </c>
      <c r="C56" t="s">
        <v>320</v>
      </c>
      <c r="D56" t="s">
        <v>321</v>
      </c>
      <c r="E56" t="s">
        <v>392</v>
      </c>
      <c r="F56" t="s">
        <v>71</v>
      </c>
      <c r="G56" s="59">
        <f t="shared" si="0"/>
        <v>-4255.5</v>
      </c>
      <c r="H56" t="s">
        <v>66</v>
      </c>
      <c r="I56" t="s">
        <v>65</v>
      </c>
      <c r="J56" t="s">
        <v>64</v>
      </c>
      <c r="K56" t="s">
        <v>63</v>
      </c>
    </row>
    <row r="57" spans="1:11" x14ac:dyDescent="0.25">
      <c r="A57" s="58">
        <v>43704</v>
      </c>
      <c r="B57" s="59">
        <v>300</v>
      </c>
      <c r="C57" t="s">
        <v>393</v>
      </c>
      <c r="D57" t="s">
        <v>394</v>
      </c>
      <c r="E57" t="s">
        <v>395</v>
      </c>
      <c r="F57" t="s">
        <v>71</v>
      </c>
      <c r="G57" s="59">
        <f t="shared" si="0"/>
        <v>-4555.5</v>
      </c>
      <c r="H57" t="s">
        <v>66</v>
      </c>
      <c r="I57" t="s">
        <v>65</v>
      </c>
      <c r="J57" t="s">
        <v>64</v>
      </c>
      <c r="K57" t="s">
        <v>63</v>
      </c>
    </row>
    <row r="58" spans="1:11" x14ac:dyDescent="0.25">
      <c r="A58" s="58">
        <v>43703</v>
      </c>
      <c r="B58" s="59">
        <v>300</v>
      </c>
      <c r="C58" t="s">
        <v>142</v>
      </c>
      <c r="D58" t="s">
        <v>141</v>
      </c>
      <c r="E58" t="s">
        <v>396</v>
      </c>
      <c r="F58" t="s">
        <v>397</v>
      </c>
      <c r="G58" s="59">
        <f t="shared" si="0"/>
        <v>-4855.5</v>
      </c>
      <c r="H58" t="s">
        <v>66</v>
      </c>
      <c r="I58" t="s">
        <v>65</v>
      </c>
      <c r="J58" t="s">
        <v>64</v>
      </c>
      <c r="K58" t="s">
        <v>63</v>
      </c>
    </row>
    <row r="59" spans="1:11" x14ac:dyDescent="0.25">
      <c r="A59" s="58">
        <v>43703</v>
      </c>
      <c r="B59" s="59">
        <v>300</v>
      </c>
      <c r="C59" t="s">
        <v>398</v>
      </c>
      <c r="D59" t="s">
        <v>111</v>
      </c>
      <c r="E59" t="s">
        <v>399</v>
      </c>
      <c r="F59" t="s">
        <v>71</v>
      </c>
      <c r="G59" s="59">
        <f t="shared" si="0"/>
        <v>-5155.5</v>
      </c>
      <c r="H59" t="s">
        <v>66</v>
      </c>
      <c r="I59" t="s">
        <v>65</v>
      </c>
      <c r="J59" t="s">
        <v>64</v>
      </c>
      <c r="K59" t="s">
        <v>63</v>
      </c>
    </row>
    <row r="60" spans="1:11" x14ac:dyDescent="0.25">
      <c r="A60" s="58">
        <v>43703</v>
      </c>
      <c r="B60" s="59">
        <v>300</v>
      </c>
      <c r="C60" t="s">
        <v>109</v>
      </c>
      <c r="D60" t="s">
        <v>400</v>
      </c>
      <c r="E60" t="s">
        <v>401</v>
      </c>
      <c r="F60" t="s">
        <v>71</v>
      </c>
      <c r="G60" s="59">
        <f t="shared" si="0"/>
        <v>-5455.5</v>
      </c>
      <c r="H60" t="s">
        <v>66</v>
      </c>
      <c r="I60" t="s">
        <v>65</v>
      </c>
      <c r="J60" t="s">
        <v>64</v>
      </c>
      <c r="K60" t="s">
        <v>63</v>
      </c>
    </row>
    <row r="61" spans="1:11" x14ac:dyDescent="0.25">
      <c r="A61" s="58">
        <v>43700</v>
      </c>
      <c r="B61" s="59">
        <v>300</v>
      </c>
      <c r="C61" t="s">
        <v>402</v>
      </c>
      <c r="D61" t="s">
        <v>403</v>
      </c>
      <c r="E61" t="s">
        <v>404</v>
      </c>
      <c r="F61" t="s">
        <v>405</v>
      </c>
      <c r="G61" s="59">
        <f t="shared" si="0"/>
        <v>-5755.5</v>
      </c>
      <c r="H61" t="s">
        <v>66</v>
      </c>
      <c r="I61" t="s">
        <v>65</v>
      </c>
      <c r="J61" t="s">
        <v>64</v>
      </c>
      <c r="K61" t="s">
        <v>63</v>
      </c>
    </row>
    <row r="62" spans="1:11" x14ac:dyDescent="0.25">
      <c r="A62" s="58">
        <v>43698</v>
      </c>
      <c r="B62" s="59">
        <v>300</v>
      </c>
      <c r="C62" t="s">
        <v>63</v>
      </c>
      <c r="D62" t="s">
        <v>106</v>
      </c>
      <c r="E62" t="s">
        <v>105</v>
      </c>
      <c r="F62" t="s">
        <v>406</v>
      </c>
      <c r="G62" s="59">
        <f t="shared" si="0"/>
        <v>-6055.5</v>
      </c>
      <c r="H62" t="s">
        <v>66</v>
      </c>
      <c r="I62" t="s">
        <v>65</v>
      </c>
      <c r="J62" t="s">
        <v>64</v>
      </c>
      <c r="K62" t="s">
        <v>63</v>
      </c>
    </row>
    <row r="63" spans="1:11" x14ac:dyDescent="0.25">
      <c r="A63" s="58">
        <v>43697</v>
      </c>
      <c r="B63" s="59">
        <v>300</v>
      </c>
      <c r="C63" t="s">
        <v>407</v>
      </c>
      <c r="D63" t="s">
        <v>408</v>
      </c>
      <c r="E63" t="s">
        <v>409</v>
      </c>
      <c r="F63" t="s">
        <v>410</v>
      </c>
      <c r="G63" s="59">
        <f t="shared" si="0"/>
        <v>-6355.5</v>
      </c>
      <c r="H63" t="s">
        <v>66</v>
      </c>
      <c r="I63" t="s">
        <v>65</v>
      </c>
      <c r="J63" t="s">
        <v>64</v>
      </c>
      <c r="K63" t="s">
        <v>63</v>
      </c>
    </row>
    <row r="64" spans="1:11" x14ac:dyDescent="0.25">
      <c r="A64" s="58">
        <v>43692</v>
      </c>
      <c r="B64" s="59">
        <v>-5400</v>
      </c>
      <c r="C64" t="s">
        <v>97</v>
      </c>
      <c r="D64" t="s">
        <v>96</v>
      </c>
      <c r="E64" t="s">
        <v>411</v>
      </c>
      <c r="F64" t="s">
        <v>412</v>
      </c>
      <c r="G64" s="59">
        <f t="shared" si="0"/>
        <v>-6655.5</v>
      </c>
      <c r="H64" t="s">
        <v>66</v>
      </c>
      <c r="I64" t="s">
        <v>65</v>
      </c>
      <c r="J64" t="s">
        <v>64</v>
      </c>
      <c r="K64" t="s">
        <v>413</v>
      </c>
    </row>
    <row r="65" spans="1:11" x14ac:dyDescent="0.25">
      <c r="A65" s="58">
        <v>43692</v>
      </c>
      <c r="B65" s="59">
        <v>-4000</v>
      </c>
      <c r="C65" t="s">
        <v>185</v>
      </c>
      <c r="D65" t="s">
        <v>184</v>
      </c>
      <c r="E65" t="s">
        <v>414</v>
      </c>
      <c r="F65" t="s">
        <v>71</v>
      </c>
      <c r="G65" s="59">
        <f t="shared" si="0"/>
        <v>-1255.5</v>
      </c>
      <c r="H65" t="s">
        <v>66</v>
      </c>
      <c r="I65" t="s">
        <v>65</v>
      </c>
      <c r="J65" t="s">
        <v>64</v>
      </c>
      <c r="K65" t="s">
        <v>415</v>
      </c>
    </row>
    <row r="66" spans="1:11" x14ac:dyDescent="0.25">
      <c r="A66" s="58">
        <v>43692</v>
      </c>
      <c r="B66" s="59">
        <v>300</v>
      </c>
      <c r="C66" t="s">
        <v>133</v>
      </c>
      <c r="D66" t="s">
        <v>132</v>
      </c>
      <c r="E66" t="s">
        <v>416</v>
      </c>
      <c r="F66" t="s">
        <v>71</v>
      </c>
      <c r="G66" s="59">
        <f t="shared" si="0"/>
        <v>2744.5</v>
      </c>
      <c r="H66" t="s">
        <v>66</v>
      </c>
      <c r="I66" t="s">
        <v>65</v>
      </c>
      <c r="J66" t="s">
        <v>64</v>
      </c>
      <c r="K66" t="s">
        <v>63</v>
      </c>
    </row>
    <row r="67" spans="1:11" x14ac:dyDescent="0.25">
      <c r="A67" s="58">
        <v>43692</v>
      </c>
      <c r="B67" s="59">
        <v>300</v>
      </c>
      <c r="C67" t="s">
        <v>336</v>
      </c>
      <c r="D67" t="s">
        <v>103</v>
      </c>
      <c r="E67" t="s">
        <v>417</v>
      </c>
      <c r="F67" t="s">
        <v>71</v>
      </c>
      <c r="G67" s="59">
        <f t="shared" ref="G67:G92" si="1">G68+B67</f>
        <v>2444.5</v>
      </c>
      <c r="H67" t="s">
        <v>66</v>
      </c>
      <c r="I67" t="s">
        <v>65</v>
      </c>
      <c r="J67" t="s">
        <v>64</v>
      </c>
      <c r="K67" t="s">
        <v>63</v>
      </c>
    </row>
    <row r="68" spans="1:11" x14ac:dyDescent="0.25">
      <c r="A68" s="58">
        <v>43692</v>
      </c>
      <c r="B68" s="59">
        <v>300</v>
      </c>
      <c r="C68" t="s">
        <v>418</v>
      </c>
      <c r="D68" t="s">
        <v>419</v>
      </c>
      <c r="E68" t="s">
        <v>420</v>
      </c>
      <c r="F68" t="s">
        <v>71</v>
      </c>
      <c r="G68" s="59">
        <f t="shared" si="1"/>
        <v>2144.5</v>
      </c>
      <c r="H68" t="s">
        <v>66</v>
      </c>
      <c r="I68" t="s">
        <v>65</v>
      </c>
      <c r="J68" t="s">
        <v>64</v>
      </c>
      <c r="K68" t="s">
        <v>63</v>
      </c>
    </row>
    <row r="69" spans="1:11" x14ac:dyDescent="0.25">
      <c r="A69" s="58">
        <v>43691</v>
      </c>
      <c r="B69" s="59">
        <v>300</v>
      </c>
      <c r="C69" t="s">
        <v>93</v>
      </c>
      <c r="D69" t="s">
        <v>92</v>
      </c>
      <c r="E69" t="s">
        <v>421</v>
      </c>
      <c r="F69" t="s">
        <v>422</v>
      </c>
      <c r="G69" s="59">
        <f t="shared" si="1"/>
        <v>1844.5</v>
      </c>
      <c r="H69" t="s">
        <v>66</v>
      </c>
      <c r="I69" t="s">
        <v>65</v>
      </c>
      <c r="J69" t="s">
        <v>64</v>
      </c>
      <c r="K69" t="s">
        <v>63</v>
      </c>
    </row>
    <row r="70" spans="1:11" x14ac:dyDescent="0.25">
      <c r="A70" s="58">
        <v>43690</v>
      </c>
      <c r="B70" s="59">
        <v>-650</v>
      </c>
      <c r="C70" t="s">
        <v>97</v>
      </c>
      <c r="D70" t="s">
        <v>96</v>
      </c>
      <c r="E70" t="s">
        <v>423</v>
      </c>
      <c r="F70" t="s">
        <v>424</v>
      </c>
      <c r="G70" s="59">
        <f t="shared" si="1"/>
        <v>1544.5</v>
      </c>
      <c r="H70" t="s">
        <v>66</v>
      </c>
      <c r="I70" t="s">
        <v>65</v>
      </c>
      <c r="J70" t="s">
        <v>64</v>
      </c>
      <c r="K70" t="s">
        <v>425</v>
      </c>
    </row>
    <row r="71" spans="1:11" x14ac:dyDescent="0.25">
      <c r="A71" s="58">
        <v>43689</v>
      </c>
      <c r="B71" s="59">
        <v>300</v>
      </c>
      <c r="C71" t="s">
        <v>156</v>
      </c>
      <c r="D71" t="s">
        <v>90</v>
      </c>
      <c r="E71" t="s">
        <v>426</v>
      </c>
      <c r="F71" t="s">
        <v>427</v>
      </c>
      <c r="G71" s="59">
        <f t="shared" si="1"/>
        <v>2194.5</v>
      </c>
      <c r="H71" t="s">
        <v>66</v>
      </c>
      <c r="I71" t="s">
        <v>65</v>
      </c>
      <c r="J71" t="s">
        <v>64</v>
      </c>
      <c r="K71" t="s">
        <v>63</v>
      </c>
    </row>
    <row r="72" spans="1:11" x14ac:dyDescent="0.25">
      <c r="A72" s="58">
        <v>43689</v>
      </c>
      <c r="B72" s="59">
        <v>300</v>
      </c>
      <c r="C72" t="s">
        <v>156</v>
      </c>
      <c r="D72" t="s">
        <v>90</v>
      </c>
      <c r="E72" t="s">
        <v>428</v>
      </c>
      <c r="F72" t="s">
        <v>71</v>
      </c>
      <c r="G72" s="59">
        <f t="shared" si="1"/>
        <v>1894.5</v>
      </c>
      <c r="H72" t="s">
        <v>66</v>
      </c>
      <c r="I72" t="s">
        <v>65</v>
      </c>
      <c r="J72" t="s">
        <v>64</v>
      </c>
      <c r="K72" t="s">
        <v>63</v>
      </c>
    </row>
    <row r="73" spans="1:11" x14ac:dyDescent="0.25">
      <c r="A73" s="58">
        <v>43686</v>
      </c>
      <c r="B73" s="59">
        <v>-200</v>
      </c>
      <c r="C73" t="s">
        <v>97</v>
      </c>
      <c r="D73" t="s">
        <v>96</v>
      </c>
      <c r="E73" t="s">
        <v>429</v>
      </c>
      <c r="F73" t="s">
        <v>430</v>
      </c>
      <c r="G73" s="59">
        <f t="shared" si="1"/>
        <v>1594.5</v>
      </c>
      <c r="H73" t="s">
        <v>66</v>
      </c>
      <c r="I73" t="s">
        <v>65</v>
      </c>
      <c r="J73" t="s">
        <v>64</v>
      </c>
      <c r="K73" t="s">
        <v>431</v>
      </c>
    </row>
    <row r="74" spans="1:11" x14ac:dyDescent="0.25">
      <c r="A74" s="58">
        <v>43686</v>
      </c>
      <c r="B74" s="59">
        <v>-100</v>
      </c>
      <c r="C74" t="s">
        <v>97</v>
      </c>
      <c r="D74" t="s">
        <v>96</v>
      </c>
      <c r="E74" t="s">
        <v>432</v>
      </c>
      <c r="F74" t="s">
        <v>71</v>
      </c>
      <c r="G74" s="59">
        <f t="shared" si="1"/>
        <v>1794.5</v>
      </c>
      <c r="H74" t="s">
        <v>66</v>
      </c>
      <c r="I74" t="s">
        <v>65</v>
      </c>
      <c r="J74" t="s">
        <v>64</v>
      </c>
      <c r="K74" t="s">
        <v>433</v>
      </c>
    </row>
    <row r="75" spans="1:11" x14ac:dyDescent="0.25">
      <c r="A75" s="58">
        <v>43686</v>
      </c>
      <c r="B75" s="59">
        <v>300</v>
      </c>
      <c r="C75" t="s">
        <v>74</v>
      </c>
      <c r="D75" t="s">
        <v>73</v>
      </c>
      <c r="E75" t="s">
        <v>434</v>
      </c>
      <c r="F75" t="s">
        <v>71</v>
      </c>
      <c r="G75" s="59">
        <f t="shared" si="1"/>
        <v>1894.5</v>
      </c>
      <c r="H75" t="s">
        <v>66</v>
      </c>
      <c r="I75" t="s">
        <v>65</v>
      </c>
      <c r="J75" t="s">
        <v>64</v>
      </c>
      <c r="K75" t="s">
        <v>63</v>
      </c>
    </row>
    <row r="76" spans="1:11" x14ac:dyDescent="0.25">
      <c r="A76" s="58">
        <v>43686</v>
      </c>
      <c r="B76" s="59">
        <v>300</v>
      </c>
      <c r="C76" t="s">
        <v>435</v>
      </c>
      <c r="D76" t="s">
        <v>436</v>
      </c>
      <c r="E76" t="s">
        <v>437</v>
      </c>
      <c r="F76" t="s">
        <v>71</v>
      </c>
      <c r="G76" s="59">
        <f t="shared" si="1"/>
        <v>1594.5</v>
      </c>
      <c r="H76" t="s">
        <v>66</v>
      </c>
      <c r="I76" t="s">
        <v>65</v>
      </c>
      <c r="J76" t="s">
        <v>64</v>
      </c>
      <c r="K76" t="s">
        <v>63</v>
      </c>
    </row>
    <row r="77" spans="1:11" x14ac:dyDescent="0.25">
      <c r="A77" s="58">
        <v>43682</v>
      </c>
      <c r="B77" s="59">
        <v>-1.5</v>
      </c>
      <c r="C77" t="s">
        <v>63</v>
      </c>
      <c r="D77" t="s">
        <v>68</v>
      </c>
      <c r="E77" t="s">
        <v>67</v>
      </c>
      <c r="F77" t="s">
        <v>438</v>
      </c>
      <c r="G77" s="59">
        <f t="shared" si="1"/>
        <v>1294.5</v>
      </c>
      <c r="H77" t="s">
        <v>66</v>
      </c>
      <c r="I77" t="s">
        <v>65</v>
      </c>
      <c r="J77" t="s">
        <v>64</v>
      </c>
      <c r="K77" t="s">
        <v>63</v>
      </c>
    </row>
    <row r="78" spans="1:11" x14ac:dyDescent="0.25">
      <c r="A78" s="58">
        <v>43682</v>
      </c>
      <c r="B78" s="59">
        <v>300</v>
      </c>
      <c r="C78" t="s">
        <v>439</v>
      </c>
      <c r="D78" t="s">
        <v>440</v>
      </c>
      <c r="E78" t="s">
        <v>441</v>
      </c>
      <c r="F78" t="s">
        <v>71</v>
      </c>
      <c r="G78" s="59">
        <f t="shared" si="1"/>
        <v>1296</v>
      </c>
      <c r="H78" t="s">
        <v>66</v>
      </c>
      <c r="I78" t="s">
        <v>65</v>
      </c>
      <c r="J78" t="s">
        <v>64</v>
      </c>
      <c r="K78" t="s">
        <v>63</v>
      </c>
    </row>
    <row r="79" spans="1:11" x14ac:dyDescent="0.25">
      <c r="A79" s="58">
        <v>43682</v>
      </c>
      <c r="B79" s="59">
        <v>300</v>
      </c>
      <c r="C79" t="s">
        <v>442</v>
      </c>
      <c r="D79" t="s">
        <v>443</v>
      </c>
      <c r="E79" t="s">
        <v>444</v>
      </c>
      <c r="F79" t="s">
        <v>71</v>
      </c>
      <c r="G79" s="59">
        <f t="shared" si="1"/>
        <v>996</v>
      </c>
      <c r="H79" t="s">
        <v>66</v>
      </c>
      <c r="I79" t="s">
        <v>65</v>
      </c>
      <c r="J79" t="s">
        <v>64</v>
      </c>
      <c r="K79" t="s">
        <v>63</v>
      </c>
    </row>
    <row r="80" spans="1:11" x14ac:dyDescent="0.25">
      <c r="A80" s="58">
        <v>43682</v>
      </c>
      <c r="B80" s="59">
        <v>300</v>
      </c>
      <c r="C80" t="s">
        <v>63</v>
      </c>
      <c r="D80" t="s">
        <v>114</v>
      </c>
      <c r="E80" t="s">
        <v>113</v>
      </c>
      <c r="F80" t="s">
        <v>71</v>
      </c>
      <c r="G80" s="59">
        <f t="shared" si="1"/>
        <v>696</v>
      </c>
      <c r="H80" t="s">
        <v>66</v>
      </c>
      <c r="I80" t="s">
        <v>65</v>
      </c>
      <c r="J80" t="s">
        <v>64</v>
      </c>
      <c r="K80" t="s">
        <v>63</v>
      </c>
    </row>
    <row r="81" spans="1:11" x14ac:dyDescent="0.25">
      <c r="A81" s="58">
        <v>43678</v>
      </c>
      <c r="B81" s="59">
        <v>-10</v>
      </c>
      <c r="C81" t="s">
        <v>165</v>
      </c>
      <c r="D81" t="s">
        <v>125</v>
      </c>
      <c r="E81" t="s">
        <v>164</v>
      </c>
      <c r="F81" t="s">
        <v>445</v>
      </c>
      <c r="G81" s="59">
        <f t="shared" si="1"/>
        <v>396</v>
      </c>
      <c r="H81" t="s">
        <v>66</v>
      </c>
      <c r="I81" t="s">
        <v>65</v>
      </c>
      <c r="J81" t="s">
        <v>64</v>
      </c>
      <c r="K81" t="s">
        <v>63</v>
      </c>
    </row>
    <row r="82" spans="1:11" x14ac:dyDescent="0.25">
      <c r="A82" s="58">
        <v>43677</v>
      </c>
      <c r="B82" s="59">
        <v>300</v>
      </c>
      <c r="C82" t="s">
        <v>230</v>
      </c>
      <c r="D82" t="s">
        <v>87</v>
      </c>
      <c r="E82" t="s">
        <v>446</v>
      </c>
      <c r="F82" t="s">
        <v>447</v>
      </c>
      <c r="G82" s="59">
        <f t="shared" si="1"/>
        <v>406</v>
      </c>
      <c r="H82" t="s">
        <v>66</v>
      </c>
      <c r="I82" t="s">
        <v>65</v>
      </c>
      <c r="J82" t="s">
        <v>64</v>
      </c>
      <c r="K82" t="s">
        <v>63</v>
      </c>
    </row>
    <row r="83" spans="1:11" x14ac:dyDescent="0.25">
      <c r="A83" s="58">
        <v>43675</v>
      </c>
      <c r="B83" s="59">
        <v>-600</v>
      </c>
      <c r="C83" t="s">
        <v>97</v>
      </c>
      <c r="D83" t="s">
        <v>96</v>
      </c>
      <c r="E83" t="s">
        <v>448</v>
      </c>
      <c r="F83" t="s">
        <v>449</v>
      </c>
      <c r="G83" s="59">
        <f t="shared" si="1"/>
        <v>106</v>
      </c>
      <c r="H83" t="s">
        <v>66</v>
      </c>
      <c r="I83" t="s">
        <v>65</v>
      </c>
      <c r="J83" t="s">
        <v>64</v>
      </c>
      <c r="K83" t="s">
        <v>450</v>
      </c>
    </row>
    <row r="84" spans="1:11" x14ac:dyDescent="0.25">
      <c r="A84" s="58">
        <v>43675</v>
      </c>
      <c r="B84" s="59">
        <v>300</v>
      </c>
      <c r="C84" t="s">
        <v>63</v>
      </c>
      <c r="D84" t="s">
        <v>76</v>
      </c>
      <c r="E84" t="s">
        <v>75</v>
      </c>
      <c r="F84" t="s">
        <v>71</v>
      </c>
      <c r="G84" s="59">
        <f t="shared" si="1"/>
        <v>706</v>
      </c>
      <c r="H84" t="s">
        <v>66</v>
      </c>
      <c r="I84" t="s">
        <v>65</v>
      </c>
      <c r="J84" t="s">
        <v>64</v>
      </c>
      <c r="K84" t="s">
        <v>63</v>
      </c>
    </row>
    <row r="85" spans="1:11" x14ac:dyDescent="0.25">
      <c r="A85" s="58">
        <v>43675</v>
      </c>
      <c r="B85" s="59">
        <v>300</v>
      </c>
      <c r="C85" t="s">
        <v>333</v>
      </c>
      <c r="D85" t="s">
        <v>78</v>
      </c>
      <c r="E85" t="s">
        <v>451</v>
      </c>
      <c r="F85" t="s">
        <v>71</v>
      </c>
      <c r="G85" s="59">
        <f t="shared" si="1"/>
        <v>406</v>
      </c>
      <c r="H85" t="s">
        <v>66</v>
      </c>
      <c r="I85" t="s">
        <v>65</v>
      </c>
      <c r="J85" t="s">
        <v>64</v>
      </c>
      <c r="K85" t="s">
        <v>63</v>
      </c>
    </row>
    <row r="86" spans="1:11" x14ac:dyDescent="0.25">
      <c r="A86" s="58">
        <v>43672</v>
      </c>
      <c r="B86" s="59">
        <v>300</v>
      </c>
      <c r="C86" t="s">
        <v>452</v>
      </c>
      <c r="D86" t="s">
        <v>453</v>
      </c>
      <c r="E86" t="s">
        <v>454</v>
      </c>
      <c r="F86" t="s">
        <v>449</v>
      </c>
      <c r="G86" s="59">
        <f t="shared" si="1"/>
        <v>106</v>
      </c>
      <c r="H86" t="s">
        <v>66</v>
      </c>
      <c r="I86" t="s">
        <v>65</v>
      </c>
      <c r="J86" t="s">
        <v>64</v>
      </c>
      <c r="K86" t="s">
        <v>63</v>
      </c>
    </row>
    <row r="87" spans="1:11" x14ac:dyDescent="0.25">
      <c r="A87" s="58">
        <v>43672</v>
      </c>
      <c r="B87" s="59">
        <v>300</v>
      </c>
      <c r="C87" t="s">
        <v>455</v>
      </c>
      <c r="D87" t="s">
        <v>456</v>
      </c>
      <c r="E87" t="s">
        <v>457</v>
      </c>
      <c r="F87" t="s">
        <v>71</v>
      </c>
      <c r="G87" s="59">
        <f t="shared" si="1"/>
        <v>-194</v>
      </c>
      <c r="H87" t="s">
        <v>66</v>
      </c>
      <c r="I87" t="s">
        <v>65</v>
      </c>
      <c r="J87" t="s">
        <v>64</v>
      </c>
      <c r="K87" t="s">
        <v>63</v>
      </c>
    </row>
    <row r="88" spans="1:11" x14ac:dyDescent="0.25">
      <c r="A88" s="58">
        <v>43672</v>
      </c>
      <c r="B88" s="59">
        <v>300</v>
      </c>
      <c r="C88" t="s">
        <v>458</v>
      </c>
      <c r="D88" t="s">
        <v>81</v>
      </c>
      <c r="E88" t="s">
        <v>459</v>
      </c>
      <c r="F88" t="s">
        <v>71</v>
      </c>
      <c r="G88" s="59">
        <f t="shared" si="1"/>
        <v>-494</v>
      </c>
      <c r="H88" t="s">
        <v>66</v>
      </c>
      <c r="I88" t="s">
        <v>65</v>
      </c>
      <c r="J88" t="s">
        <v>64</v>
      </c>
      <c r="K88" t="s">
        <v>63</v>
      </c>
    </row>
    <row r="89" spans="1:11" x14ac:dyDescent="0.25">
      <c r="A89" s="58">
        <v>43619</v>
      </c>
      <c r="B89" s="59">
        <v>-2</v>
      </c>
      <c r="C89" t="s">
        <v>165</v>
      </c>
      <c r="D89" t="s">
        <v>125</v>
      </c>
      <c r="E89" t="s">
        <v>232</v>
      </c>
      <c r="F89" t="s">
        <v>460</v>
      </c>
      <c r="G89" s="59">
        <f t="shared" si="1"/>
        <v>-794</v>
      </c>
      <c r="H89" t="s">
        <v>66</v>
      </c>
      <c r="I89" t="s">
        <v>65</v>
      </c>
      <c r="J89" t="s">
        <v>64</v>
      </c>
      <c r="K89" t="s">
        <v>63</v>
      </c>
    </row>
    <row r="90" spans="1:11" x14ac:dyDescent="0.25">
      <c r="A90" s="58">
        <v>43612</v>
      </c>
      <c r="B90" s="59">
        <v>210</v>
      </c>
      <c r="C90" t="s">
        <v>156</v>
      </c>
      <c r="D90" t="s">
        <v>90</v>
      </c>
      <c r="E90" t="s">
        <v>461</v>
      </c>
      <c r="F90" t="s">
        <v>462</v>
      </c>
      <c r="G90" s="59">
        <f t="shared" si="1"/>
        <v>-792</v>
      </c>
      <c r="H90" t="s">
        <v>66</v>
      </c>
      <c r="I90" t="s">
        <v>65</v>
      </c>
      <c r="J90" t="s">
        <v>64</v>
      </c>
      <c r="K90" t="s">
        <v>63</v>
      </c>
    </row>
    <row r="91" spans="1:11" x14ac:dyDescent="0.25">
      <c r="A91" s="58">
        <v>43601</v>
      </c>
      <c r="B91" s="59">
        <v>-500</v>
      </c>
      <c r="C91" t="s">
        <v>463</v>
      </c>
      <c r="D91" t="s">
        <v>377</v>
      </c>
      <c r="E91" t="s">
        <v>464</v>
      </c>
      <c r="F91" t="s">
        <v>465</v>
      </c>
      <c r="G91" s="59">
        <f t="shared" si="1"/>
        <v>-1002</v>
      </c>
      <c r="H91" t="s">
        <v>66</v>
      </c>
      <c r="I91" t="s">
        <v>65</v>
      </c>
      <c r="J91" t="s">
        <v>64</v>
      </c>
      <c r="K91" t="s">
        <v>466</v>
      </c>
    </row>
    <row r="92" spans="1:11" x14ac:dyDescent="0.25">
      <c r="A92" s="58">
        <v>43601</v>
      </c>
      <c r="B92" s="59">
        <v>-500</v>
      </c>
      <c r="C92" t="s">
        <v>463</v>
      </c>
      <c r="D92" t="s">
        <v>377</v>
      </c>
      <c r="E92" t="s">
        <v>467</v>
      </c>
      <c r="F92" t="s">
        <v>71</v>
      </c>
      <c r="G92" s="59">
        <f t="shared" si="1"/>
        <v>-502</v>
      </c>
      <c r="H92" t="s">
        <v>66</v>
      </c>
      <c r="I92" t="s">
        <v>65</v>
      </c>
      <c r="J92" t="s">
        <v>64</v>
      </c>
      <c r="K92" t="s">
        <v>468</v>
      </c>
    </row>
    <row r="93" spans="1:11" x14ac:dyDescent="0.25">
      <c r="A93" s="58">
        <v>43587</v>
      </c>
      <c r="B93" s="59">
        <v>-2</v>
      </c>
      <c r="C93" t="s">
        <v>63</v>
      </c>
      <c r="D93" t="s">
        <v>125</v>
      </c>
      <c r="E93" t="s">
        <v>469</v>
      </c>
      <c r="F93" t="s">
        <v>231</v>
      </c>
      <c r="G93" s="59">
        <f>G94+B93</f>
        <v>-2</v>
      </c>
      <c r="H93" t="s">
        <v>66</v>
      </c>
      <c r="I93" t="s">
        <v>65</v>
      </c>
      <c r="J93" t="s">
        <v>64</v>
      </c>
      <c r="K93" t="s">
        <v>63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/>
  </sheetPr>
  <dimension ref="A1:S128"/>
  <sheetViews>
    <sheetView topLeftCell="A73" zoomScaleNormal="100" workbookViewId="0">
      <selection activeCell="A127" sqref="A127"/>
    </sheetView>
  </sheetViews>
  <sheetFormatPr defaultRowHeight="12.75" x14ac:dyDescent="0.2"/>
  <cols>
    <col min="1" max="1" width="10.42578125" style="1" customWidth="1"/>
    <col min="2" max="2" width="11.5703125" style="1" customWidth="1"/>
    <col min="3" max="3" width="9.140625" style="1"/>
    <col min="4" max="4" width="17.5703125" style="1" customWidth="1"/>
    <col min="5" max="5" width="35.28515625" style="1" customWidth="1"/>
    <col min="6" max="6" width="46" style="1" customWidth="1"/>
    <col min="7" max="7" width="27.5703125" style="1" customWidth="1"/>
    <col min="8" max="16384" width="9.140625" style="1"/>
  </cols>
  <sheetData>
    <row r="1" spans="1:8" x14ac:dyDescent="0.2">
      <c r="A1" s="55"/>
      <c r="B1" s="56"/>
      <c r="C1" s="57"/>
      <c r="D1" s="55"/>
      <c r="E1" s="55"/>
      <c r="F1" s="55"/>
    </row>
    <row r="2" spans="1:8" s="35" customFormat="1" x14ac:dyDescent="0.2">
      <c r="B2" s="36"/>
      <c r="C2" s="36"/>
      <c r="D2" s="36"/>
      <c r="E2" s="36"/>
      <c r="F2" s="36"/>
    </row>
    <row r="3" spans="1:8" s="10" customFormat="1" ht="15" x14ac:dyDescent="0.25">
      <c r="A3" s="70" t="s">
        <v>263</v>
      </c>
    </row>
    <row r="4" spans="1:8" ht="15" x14ac:dyDescent="0.25">
      <c r="B4" s="58">
        <v>43892</v>
      </c>
      <c r="C4" s="59">
        <v>-1200</v>
      </c>
      <c r="D4" t="s">
        <v>170</v>
      </c>
      <c r="E4" t="s">
        <v>169</v>
      </c>
      <c r="F4" t="s">
        <v>279</v>
      </c>
      <c r="G4" t="s">
        <v>281</v>
      </c>
    </row>
    <row r="5" spans="1:8" ht="15" x14ac:dyDescent="0.25">
      <c r="B5" s="58">
        <v>43819</v>
      </c>
      <c r="C5" s="59">
        <v>-1200</v>
      </c>
      <c r="D5" t="s">
        <v>170</v>
      </c>
      <c r="E5" t="s">
        <v>169</v>
      </c>
      <c r="F5" t="s">
        <v>298</v>
      </c>
      <c r="G5" t="s">
        <v>299</v>
      </c>
    </row>
    <row r="6" spans="1:8" ht="15" x14ac:dyDescent="0.25">
      <c r="B6" s="58">
        <v>43768</v>
      </c>
      <c r="C6" s="59">
        <v>-3300</v>
      </c>
      <c r="D6" t="s">
        <v>170</v>
      </c>
      <c r="E6" t="s">
        <v>169</v>
      </c>
      <c r="F6" t="s">
        <v>325</v>
      </c>
      <c r="G6" t="s">
        <v>327</v>
      </c>
    </row>
    <row r="7" spans="1:8" ht="15" x14ac:dyDescent="0.25">
      <c r="B7" s="58">
        <v>43692</v>
      </c>
      <c r="C7" s="59">
        <v>-5400</v>
      </c>
      <c r="D7" t="s">
        <v>97</v>
      </c>
      <c r="E7" t="s">
        <v>96</v>
      </c>
      <c r="F7" t="s">
        <v>411</v>
      </c>
      <c r="G7" t="s">
        <v>413</v>
      </c>
    </row>
    <row r="8" spans="1:8" ht="15" x14ac:dyDescent="0.25">
      <c r="B8" s="58">
        <v>43686</v>
      </c>
      <c r="C8" s="59">
        <v>-100</v>
      </c>
      <c r="D8" t="s">
        <v>97</v>
      </c>
      <c r="E8" t="s">
        <v>96</v>
      </c>
      <c r="F8" t="s">
        <v>432</v>
      </c>
      <c r="G8" t="s">
        <v>433</v>
      </c>
    </row>
    <row r="9" spans="1:8" ht="15" x14ac:dyDescent="0.25">
      <c r="B9" s="58">
        <v>43601</v>
      </c>
      <c r="C9" s="59">
        <v>-500</v>
      </c>
      <c r="D9" t="s">
        <v>463</v>
      </c>
      <c r="E9" t="s">
        <v>377</v>
      </c>
      <c r="F9" t="s">
        <v>464</v>
      </c>
      <c r="G9" t="s">
        <v>466</v>
      </c>
    </row>
    <row r="10" spans="1:8" ht="15" x14ac:dyDescent="0.25">
      <c r="B10" s="58">
        <v>43601</v>
      </c>
      <c r="C10" s="59">
        <v>-500</v>
      </c>
      <c r="D10" t="s">
        <v>463</v>
      </c>
      <c r="E10" t="s">
        <v>377</v>
      </c>
      <c r="F10" t="s">
        <v>467</v>
      </c>
      <c r="G10" t="s">
        <v>468</v>
      </c>
    </row>
    <row r="11" spans="1:8" x14ac:dyDescent="0.2">
      <c r="A11" s="26">
        <f>SUM(C4:C10)</f>
        <v>-12200</v>
      </c>
    </row>
    <row r="12" spans="1:8" s="68" customFormat="1" ht="15" x14ac:dyDescent="0.25">
      <c r="A12" s="10" t="s">
        <v>497</v>
      </c>
    </row>
    <row r="13" spans="1:8" customFormat="1" ht="15" x14ac:dyDescent="0.25">
      <c r="B13" s="58"/>
      <c r="C13" s="59">
        <v>0</v>
      </c>
      <c r="D13" s="62"/>
    </row>
    <row r="14" spans="1:8" customFormat="1" ht="15" x14ac:dyDescent="0.25">
      <c r="A14" s="66">
        <f>SUM(C13)</f>
        <v>0</v>
      </c>
      <c r="B14" s="58"/>
      <c r="C14" s="67"/>
      <c r="H14" s="65"/>
    </row>
    <row r="15" spans="1:8" s="68" customFormat="1" ht="15" x14ac:dyDescent="0.25">
      <c r="A15" s="68" t="s">
        <v>270</v>
      </c>
    </row>
    <row r="16" spans="1:8" customFormat="1" ht="15" x14ac:dyDescent="0.25">
      <c r="B16" s="58">
        <v>43818</v>
      </c>
      <c r="C16" s="59">
        <v>-1500</v>
      </c>
      <c r="D16" s="59" t="s">
        <v>249</v>
      </c>
      <c r="E16" t="s">
        <v>253</v>
      </c>
      <c r="F16" s="59" t="s">
        <v>487</v>
      </c>
      <c r="G16" s="62"/>
    </row>
    <row r="17" spans="1:19" customFormat="1" ht="15" x14ac:dyDescent="0.25">
      <c r="B17" s="58">
        <v>43752</v>
      </c>
      <c r="C17" s="59">
        <v>-690</v>
      </c>
      <c r="D17" s="59" t="s">
        <v>249</v>
      </c>
      <c r="E17" t="s">
        <v>253</v>
      </c>
      <c r="F17" s="59" t="s">
        <v>479</v>
      </c>
      <c r="G17" s="62" t="s">
        <v>482</v>
      </c>
    </row>
    <row r="18" spans="1:19" customFormat="1" ht="15" x14ac:dyDescent="0.25">
      <c r="B18" s="58">
        <v>43746</v>
      </c>
      <c r="C18" s="59">
        <v>-90</v>
      </c>
      <c r="D18" s="59" t="s">
        <v>249</v>
      </c>
      <c r="E18" t="s">
        <v>253</v>
      </c>
      <c r="F18" t="s">
        <v>252</v>
      </c>
      <c r="G18" s="62" t="s">
        <v>481</v>
      </c>
    </row>
    <row r="19" spans="1:19" ht="15" x14ac:dyDescent="0.25">
      <c r="B19" s="58">
        <v>43706</v>
      </c>
      <c r="C19" s="59">
        <v>-1650</v>
      </c>
      <c r="D19" t="s">
        <v>376</v>
      </c>
      <c r="E19" t="s">
        <v>377</v>
      </c>
      <c r="F19" t="s">
        <v>378</v>
      </c>
      <c r="G19" t="s">
        <v>380</v>
      </c>
    </row>
    <row r="20" spans="1:19" ht="15" x14ac:dyDescent="0.25">
      <c r="B20" s="58">
        <v>43690</v>
      </c>
      <c r="C20" s="59">
        <v>-650</v>
      </c>
      <c r="D20" t="s">
        <v>97</v>
      </c>
      <c r="E20" t="s">
        <v>96</v>
      </c>
      <c r="F20" t="s">
        <v>423</v>
      </c>
      <c r="G20" t="s">
        <v>425</v>
      </c>
    </row>
    <row r="21" spans="1:19" customFormat="1" ht="15" x14ac:dyDescent="0.25">
      <c r="B21" s="58">
        <v>43703</v>
      </c>
      <c r="C21" s="59">
        <v>-300</v>
      </c>
      <c r="D21" s="59" t="s">
        <v>249</v>
      </c>
      <c r="E21" t="s">
        <v>253</v>
      </c>
      <c r="F21" s="59" t="s">
        <v>475</v>
      </c>
      <c r="G21" s="62" t="s">
        <v>478</v>
      </c>
      <c r="R21">
        <v>2500</v>
      </c>
      <c r="S21" s="58">
        <v>43874</v>
      </c>
    </row>
    <row r="22" spans="1:19" x14ac:dyDescent="0.2">
      <c r="A22" s="26">
        <f>SUM(C16:C21)</f>
        <v>-4880</v>
      </c>
    </row>
    <row r="23" spans="1:19" s="10" customFormat="1" ht="15" x14ac:dyDescent="0.25">
      <c r="A23" s="69" t="s">
        <v>259</v>
      </c>
    </row>
    <row r="24" spans="1:19" ht="15" x14ac:dyDescent="0.25">
      <c r="B24" s="58">
        <v>43826</v>
      </c>
      <c r="C24" s="59">
        <v>-200</v>
      </c>
      <c r="D24" t="s">
        <v>97</v>
      </c>
      <c r="E24" t="s">
        <v>96</v>
      </c>
      <c r="F24" t="s">
        <v>293</v>
      </c>
      <c r="G24" t="s">
        <v>294</v>
      </c>
    </row>
    <row r="25" spans="1:19" customFormat="1" ht="15" x14ac:dyDescent="0.25">
      <c r="B25" s="58">
        <v>43781</v>
      </c>
      <c r="C25" s="59">
        <v>-200</v>
      </c>
      <c r="D25" s="59" t="s">
        <v>249</v>
      </c>
      <c r="E25" t="s">
        <v>253</v>
      </c>
      <c r="F25" t="s">
        <v>486</v>
      </c>
      <c r="G25" t="s">
        <v>486</v>
      </c>
    </row>
    <row r="26" spans="1:19" customFormat="1" ht="15" x14ac:dyDescent="0.25">
      <c r="B26" s="58">
        <v>43735</v>
      </c>
      <c r="C26" s="59">
        <v>-200</v>
      </c>
      <c r="D26" s="59" t="s">
        <v>249</v>
      </c>
      <c r="E26" t="s">
        <v>253</v>
      </c>
      <c r="F26" s="62" t="s">
        <v>493</v>
      </c>
      <c r="G26" s="62" t="s">
        <v>480</v>
      </c>
      <c r="R26" s="59"/>
    </row>
    <row r="27" spans="1:19" ht="15" x14ac:dyDescent="0.25">
      <c r="B27" s="58">
        <v>43686</v>
      </c>
      <c r="C27" s="59">
        <v>-200</v>
      </c>
      <c r="D27" t="s">
        <v>97</v>
      </c>
      <c r="E27" t="s">
        <v>96</v>
      </c>
      <c r="F27" t="s">
        <v>429</v>
      </c>
      <c r="G27" t="s">
        <v>431</v>
      </c>
    </row>
    <row r="28" spans="1:19" ht="15" x14ac:dyDescent="0.25">
      <c r="B28" s="58">
        <v>43675</v>
      </c>
      <c r="C28" s="59">
        <v>-600</v>
      </c>
      <c r="D28" t="s">
        <v>97</v>
      </c>
      <c r="E28" t="s">
        <v>96</v>
      </c>
      <c r="F28" t="s">
        <v>448</v>
      </c>
      <c r="G28" t="s">
        <v>450</v>
      </c>
    </row>
    <row r="29" spans="1:19" x14ac:dyDescent="0.2">
      <c r="A29" s="26">
        <f>SUM(C24:C28)</f>
        <v>-1400</v>
      </c>
    </row>
    <row r="30" spans="1:19" s="10" customFormat="1" ht="15" x14ac:dyDescent="0.25">
      <c r="A30" s="69" t="s">
        <v>16</v>
      </c>
    </row>
    <row r="31" spans="1:19" ht="15" x14ac:dyDescent="0.25">
      <c r="B31" s="58">
        <v>43910</v>
      </c>
      <c r="C31" s="59">
        <v>-375</v>
      </c>
      <c r="D31" t="s">
        <v>275</v>
      </c>
      <c r="E31" t="s">
        <v>276</v>
      </c>
      <c r="F31" t="s">
        <v>277</v>
      </c>
      <c r="G31" t="s">
        <v>278</v>
      </c>
    </row>
    <row r="32" spans="1:19" customFormat="1" ht="15" x14ac:dyDescent="0.25">
      <c r="B32" s="58">
        <v>43867</v>
      </c>
      <c r="C32" s="59">
        <v>-1000</v>
      </c>
      <c r="D32" s="59" t="s">
        <v>249</v>
      </c>
      <c r="E32" t="s">
        <v>253</v>
      </c>
      <c r="F32" t="s">
        <v>488</v>
      </c>
      <c r="G32" s="62"/>
    </row>
    <row r="33" spans="1:8" ht="15" x14ac:dyDescent="0.25">
      <c r="B33" s="58">
        <v>43784</v>
      </c>
      <c r="C33" s="59">
        <v>-2437</v>
      </c>
      <c r="D33" t="s">
        <v>275</v>
      </c>
      <c r="E33" t="s">
        <v>276</v>
      </c>
      <c r="F33" t="s">
        <v>307</v>
      </c>
      <c r="G33" t="s">
        <v>308</v>
      </c>
    </row>
    <row r="34" spans="1:8" customFormat="1" ht="15" x14ac:dyDescent="0.25">
      <c r="B34" s="58" t="s">
        <v>483</v>
      </c>
      <c r="C34" s="59">
        <v>-2400</v>
      </c>
      <c r="D34" s="59" t="s">
        <v>249</v>
      </c>
      <c r="E34" t="s">
        <v>253</v>
      </c>
      <c r="F34" s="59" t="s">
        <v>475</v>
      </c>
      <c r="G34" s="62" t="s">
        <v>484</v>
      </c>
    </row>
    <row r="35" spans="1:8" ht="15" x14ac:dyDescent="0.25">
      <c r="B35" s="58">
        <v>43767</v>
      </c>
      <c r="C35" s="59">
        <v>-900</v>
      </c>
      <c r="D35" t="s">
        <v>185</v>
      </c>
      <c r="E35" t="s">
        <v>184</v>
      </c>
      <c r="F35" t="s">
        <v>331</v>
      </c>
      <c r="G35" t="s">
        <v>485</v>
      </c>
    </row>
    <row r="36" spans="1:8" ht="15" x14ac:dyDescent="0.25">
      <c r="B36" s="58">
        <v>43727</v>
      </c>
      <c r="C36" s="59">
        <v>-3000</v>
      </c>
      <c r="D36" t="s">
        <v>275</v>
      </c>
      <c r="E36" t="s">
        <v>276</v>
      </c>
      <c r="F36" t="s">
        <v>340</v>
      </c>
      <c r="G36" t="s">
        <v>342</v>
      </c>
    </row>
    <row r="37" spans="1:8" customFormat="1" ht="15" x14ac:dyDescent="0.25">
      <c r="B37" s="58">
        <v>43696</v>
      </c>
      <c r="C37" s="59">
        <v>-891.4</v>
      </c>
      <c r="D37" s="59" t="s">
        <v>249</v>
      </c>
      <c r="E37" t="s">
        <v>253</v>
      </c>
      <c r="F37" s="59" t="s">
        <v>475</v>
      </c>
      <c r="G37" s="62" t="s">
        <v>474</v>
      </c>
    </row>
    <row r="38" spans="1:8" ht="15" x14ac:dyDescent="0.25">
      <c r="B38" s="58">
        <v>43692</v>
      </c>
      <c r="C38" s="59">
        <v>-4000</v>
      </c>
      <c r="D38" t="s">
        <v>185</v>
      </c>
      <c r="E38" t="s">
        <v>184</v>
      </c>
      <c r="F38" t="s">
        <v>414</v>
      </c>
      <c r="G38" t="s">
        <v>415</v>
      </c>
    </row>
    <row r="39" spans="1:8" x14ac:dyDescent="0.2">
      <c r="A39" s="26">
        <f>SUM(C31:C38)</f>
        <v>-15003.4</v>
      </c>
    </row>
    <row r="40" spans="1:8" s="10" customFormat="1" ht="15" x14ac:dyDescent="0.25">
      <c r="A40" s="69" t="s">
        <v>266</v>
      </c>
    </row>
    <row r="41" spans="1:8" ht="15" x14ac:dyDescent="0.25">
      <c r="B41" s="58">
        <v>43924</v>
      </c>
      <c r="C41" s="59">
        <v>-1.6</v>
      </c>
      <c r="D41" t="s">
        <v>63</v>
      </c>
      <c r="E41" t="s">
        <v>68</v>
      </c>
      <c r="F41" t="s">
        <v>67</v>
      </c>
      <c r="G41" t="s">
        <v>63</v>
      </c>
    </row>
    <row r="42" spans="1:8" ht="15" x14ac:dyDescent="0.25">
      <c r="B42" s="58">
        <v>43922</v>
      </c>
      <c r="C42" s="59">
        <v>-5.31</v>
      </c>
      <c r="D42" t="s">
        <v>63</v>
      </c>
      <c r="E42" t="s">
        <v>274</v>
      </c>
      <c r="F42" t="s">
        <v>67</v>
      </c>
      <c r="G42" t="s">
        <v>63</v>
      </c>
    </row>
    <row r="43" spans="1:8" ht="15" x14ac:dyDescent="0.25">
      <c r="B43" s="58">
        <v>43892</v>
      </c>
      <c r="C43" s="59">
        <v>-2</v>
      </c>
      <c r="D43" t="s">
        <v>165</v>
      </c>
      <c r="E43" t="s">
        <v>125</v>
      </c>
      <c r="F43" t="s">
        <v>232</v>
      </c>
      <c r="G43" t="s">
        <v>63</v>
      </c>
    </row>
    <row r="44" spans="1:8" ht="15" x14ac:dyDescent="0.25">
      <c r="B44" s="58">
        <v>43864</v>
      </c>
      <c r="C44" s="59">
        <v>-4</v>
      </c>
      <c r="D44" t="s">
        <v>165</v>
      </c>
      <c r="E44" t="s">
        <v>125</v>
      </c>
      <c r="F44" t="s">
        <v>204</v>
      </c>
      <c r="G44" t="s">
        <v>63</v>
      </c>
    </row>
    <row r="45" spans="1:8" ht="15" x14ac:dyDescent="0.25">
      <c r="B45" s="58">
        <v>43837</v>
      </c>
      <c r="C45" s="59">
        <v>-953</v>
      </c>
      <c r="D45" t="s">
        <v>63</v>
      </c>
      <c r="E45" t="s">
        <v>68</v>
      </c>
      <c r="F45" t="s">
        <v>67</v>
      </c>
      <c r="G45" t="s">
        <v>494</v>
      </c>
      <c r="H45" s="1" t="s">
        <v>495</v>
      </c>
    </row>
    <row r="46" spans="1:8" ht="15" x14ac:dyDescent="0.25">
      <c r="B46" s="58">
        <v>43832</v>
      </c>
      <c r="C46" s="59">
        <v>-500</v>
      </c>
      <c r="D46">
        <v>519000</v>
      </c>
      <c r="E46" t="s">
        <v>125</v>
      </c>
      <c r="F46" t="s">
        <v>124</v>
      </c>
      <c r="G46" t="s">
        <v>63</v>
      </c>
    </row>
    <row r="47" spans="1:8" ht="15" x14ac:dyDescent="0.25">
      <c r="B47" s="58">
        <v>43832</v>
      </c>
      <c r="C47" s="59">
        <v>-2</v>
      </c>
      <c r="D47" t="s">
        <v>165</v>
      </c>
      <c r="E47" t="s">
        <v>125</v>
      </c>
      <c r="F47" t="s">
        <v>232</v>
      </c>
      <c r="G47" t="s">
        <v>63</v>
      </c>
    </row>
    <row r="48" spans="1:8" ht="15" x14ac:dyDescent="0.25">
      <c r="B48" s="58">
        <v>43801</v>
      </c>
      <c r="C48" s="59">
        <v>-6</v>
      </c>
      <c r="D48" t="s">
        <v>165</v>
      </c>
      <c r="E48" t="s">
        <v>125</v>
      </c>
      <c r="F48" t="s">
        <v>187</v>
      </c>
      <c r="G48" t="s">
        <v>63</v>
      </c>
    </row>
    <row r="49" spans="1:8" ht="15" x14ac:dyDescent="0.25">
      <c r="B49" s="58">
        <v>43774</v>
      </c>
      <c r="C49" s="59">
        <v>-1.5</v>
      </c>
      <c r="D49" t="s">
        <v>63</v>
      </c>
      <c r="E49" t="s">
        <v>68</v>
      </c>
      <c r="F49" t="s">
        <v>67</v>
      </c>
      <c r="G49" t="s">
        <v>63</v>
      </c>
    </row>
    <row r="50" spans="1:8" ht="15" x14ac:dyDescent="0.25">
      <c r="B50" s="58">
        <v>43770</v>
      </c>
      <c r="C50" s="59">
        <v>-6</v>
      </c>
      <c r="D50" t="s">
        <v>165</v>
      </c>
      <c r="E50" t="s">
        <v>125</v>
      </c>
      <c r="F50" t="s">
        <v>187</v>
      </c>
      <c r="G50" t="s">
        <v>63</v>
      </c>
    </row>
    <row r="51" spans="1:8" ht="15" x14ac:dyDescent="0.25">
      <c r="B51" s="58">
        <v>43739</v>
      </c>
      <c r="C51" s="59">
        <v>-18</v>
      </c>
      <c r="D51" t="s">
        <v>165</v>
      </c>
      <c r="E51" t="s">
        <v>125</v>
      </c>
      <c r="F51" t="s">
        <v>338</v>
      </c>
      <c r="G51" t="s">
        <v>63</v>
      </c>
    </row>
    <row r="52" spans="1:8" ht="15" x14ac:dyDescent="0.25">
      <c r="B52" s="58">
        <v>43712</v>
      </c>
      <c r="C52" s="59">
        <v>-6</v>
      </c>
      <c r="D52" t="s">
        <v>63</v>
      </c>
      <c r="E52" t="s">
        <v>68</v>
      </c>
      <c r="F52" t="s">
        <v>67</v>
      </c>
      <c r="G52" t="s">
        <v>63</v>
      </c>
    </row>
    <row r="53" spans="1:8" ht="15" x14ac:dyDescent="0.25">
      <c r="B53" s="58">
        <v>43710</v>
      </c>
      <c r="C53" s="59">
        <v>-30</v>
      </c>
      <c r="D53" t="s">
        <v>165</v>
      </c>
      <c r="E53" t="s">
        <v>125</v>
      </c>
      <c r="F53" t="s">
        <v>374</v>
      </c>
      <c r="G53" t="s">
        <v>63</v>
      </c>
    </row>
    <row r="54" spans="1:8" ht="15" x14ac:dyDescent="0.25">
      <c r="B54" s="58">
        <v>43682</v>
      </c>
      <c r="C54" s="59">
        <v>-1.5</v>
      </c>
      <c r="D54" t="s">
        <v>63</v>
      </c>
      <c r="E54" t="s">
        <v>68</v>
      </c>
      <c r="F54" t="s">
        <v>67</v>
      </c>
      <c r="G54" t="s">
        <v>63</v>
      </c>
    </row>
    <row r="55" spans="1:8" ht="15" x14ac:dyDescent="0.25">
      <c r="B55" s="58">
        <v>43678</v>
      </c>
      <c r="C55" s="59">
        <v>-10</v>
      </c>
      <c r="D55" t="s">
        <v>165</v>
      </c>
      <c r="E55" t="s">
        <v>125</v>
      </c>
      <c r="F55" t="s">
        <v>164</v>
      </c>
      <c r="G55" t="s">
        <v>63</v>
      </c>
    </row>
    <row r="56" spans="1:8" ht="15" x14ac:dyDescent="0.25">
      <c r="B56" s="58">
        <v>43619</v>
      </c>
      <c r="C56" s="59">
        <v>-2</v>
      </c>
      <c r="D56" t="s">
        <v>165</v>
      </c>
      <c r="E56" t="s">
        <v>125</v>
      </c>
      <c r="F56" t="s">
        <v>232</v>
      </c>
      <c r="G56" t="s">
        <v>63</v>
      </c>
    </row>
    <row r="57" spans="1:8" ht="15" x14ac:dyDescent="0.25">
      <c r="B57" s="58">
        <v>43587</v>
      </c>
      <c r="C57" s="59">
        <v>-2</v>
      </c>
      <c r="D57" t="s">
        <v>63</v>
      </c>
      <c r="E57" t="s">
        <v>125</v>
      </c>
      <c r="F57" t="s">
        <v>469</v>
      </c>
      <c r="G57" t="s">
        <v>63</v>
      </c>
    </row>
    <row r="58" spans="1:8" x14ac:dyDescent="0.2">
      <c r="A58" s="30">
        <f>SUM(C41:C57)</f>
        <v>-1550.9099999999999</v>
      </c>
    </row>
    <row r="59" spans="1:8" s="71" customFormat="1" ht="15" x14ac:dyDescent="0.25">
      <c r="A59" s="71" t="s">
        <v>496</v>
      </c>
      <c r="B59" s="72"/>
      <c r="C59" s="73"/>
      <c r="D59" s="74"/>
      <c r="H59" s="75"/>
    </row>
    <row r="60" spans="1:8" ht="15" x14ac:dyDescent="0.25">
      <c r="B60" s="58">
        <v>43791</v>
      </c>
      <c r="C60" s="59">
        <v>700</v>
      </c>
      <c r="D60" t="s">
        <v>109</v>
      </c>
      <c r="E60" t="s">
        <v>304</v>
      </c>
      <c r="F60" t="s">
        <v>305</v>
      </c>
      <c r="G60" t="s">
        <v>63</v>
      </c>
    </row>
    <row r="61" spans="1:8" customFormat="1" ht="15" x14ac:dyDescent="0.25">
      <c r="B61" s="58">
        <v>43631</v>
      </c>
      <c r="C61" s="59">
        <v>210</v>
      </c>
      <c r="D61" s="59" t="s">
        <v>249</v>
      </c>
      <c r="E61" t="s">
        <v>253</v>
      </c>
      <c r="F61" s="62" t="s">
        <v>251</v>
      </c>
      <c r="G61" s="62" t="s">
        <v>251</v>
      </c>
    </row>
    <row r="62" spans="1:8" ht="15" x14ac:dyDescent="0.25">
      <c r="B62" s="58">
        <v>43612</v>
      </c>
      <c r="C62" s="59">
        <v>210</v>
      </c>
      <c r="D62" t="s">
        <v>156</v>
      </c>
      <c r="E62" t="s">
        <v>90</v>
      </c>
      <c r="F62" t="s">
        <v>461</v>
      </c>
      <c r="G62" t="s">
        <v>63</v>
      </c>
    </row>
    <row r="63" spans="1:8" customFormat="1" ht="15" x14ac:dyDescent="0.25">
      <c r="B63" s="58">
        <v>43597</v>
      </c>
      <c r="C63" s="59">
        <v>220</v>
      </c>
      <c r="D63" s="59" t="s">
        <v>249</v>
      </c>
      <c r="E63" t="s">
        <v>253</v>
      </c>
      <c r="F63" s="62" t="s">
        <v>251</v>
      </c>
      <c r="G63" s="62" t="s">
        <v>251</v>
      </c>
    </row>
    <row r="64" spans="1:8" customFormat="1" ht="15" x14ac:dyDescent="0.25">
      <c r="A64" s="66">
        <f>SUM(C60:C63)</f>
        <v>1340</v>
      </c>
      <c r="B64" s="58"/>
      <c r="C64" s="59"/>
      <c r="H64" s="65"/>
    </row>
    <row r="65" spans="1:7" s="71" customFormat="1" ht="15" x14ac:dyDescent="0.25">
      <c r="A65" s="73" t="s">
        <v>256</v>
      </c>
    </row>
    <row r="66" spans="1:7" ht="15" x14ac:dyDescent="0.25">
      <c r="B66" s="58">
        <v>43858</v>
      </c>
      <c r="C66" s="59">
        <v>150</v>
      </c>
      <c r="D66" t="s">
        <v>287</v>
      </c>
      <c r="E66" t="s">
        <v>288</v>
      </c>
      <c r="F66" t="s">
        <v>289</v>
      </c>
      <c r="G66" t="s">
        <v>490</v>
      </c>
    </row>
    <row r="67" spans="1:7" ht="15" x14ac:dyDescent="0.25">
      <c r="B67" s="58">
        <v>43837</v>
      </c>
      <c r="C67" s="59">
        <v>300</v>
      </c>
      <c r="D67" t="s">
        <v>290</v>
      </c>
      <c r="E67" t="s">
        <v>291</v>
      </c>
      <c r="F67" t="s">
        <v>292</v>
      </c>
      <c r="G67" t="s">
        <v>491</v>
      </c>
    </row>
    <row r="68" spans="1:7" ht="15" x14ac:dyDescent="0.25">
      <c r="B68" s="58">
        <v>43826</v>
      </c>
      <c r="C68" s="59">
        <v>100</v>
      </c>
      <c r="D68" t="s">
        <v>295</v>
      </c>
      <c r="E68" t="s">
        <v>296</v>
      </c>
      <c r="F68" t="s">
        <v>297</v>
      </c>
      <c r="G68" t="s">
        <v>63</v>
      </c>
    </row>
    <row r="69" spans="1:7" ht="15" x14ac:dyDescent="0.25">
      <c r="B69" s="58">
        <v>43819</v>
      </c>
      <c r="C69" s="59">
        <v>300</v>
      </c>
      <c r="D69" t="s">
        <v>300</v>
      </c>
      <c r="E69" t="s">
        <v>301</v>
      </c>
      <c r="F69" t="s">
        <v>302</v>
      </c>
      <c r="G69" t="s">
        <v>63</v>
      </c>
    </row>
    <row r="70" spans="1:7" ht="15" x14ac:dyDescent="0.25">
      <c r="B70" s="58">
        <v>43781</v>
      </c>
      <c r="C70" s="59">
        <v>300</v>
      </c>
      <c r="D70" t="s">
        <v>314</v>
      </c>
      <c r="E70" t="s">
        <v>315</v>
      </c>
      <c r="F70" t="s">
        <v>316</v>
      </c>
      <c r="G70" t="s">
        <v>63</v>
      </c>
    </row>
    <row r="71" spans="1:7" ht="15" x14ac:dyDescent="0.25">
      <c r="B71" s="58">
        <v>43725</v>
      </c>
      <c r="C71" s="59">
        <v>300</v>
      </c>
      <c r="D71" t="s">
        <v>63</v>
      </c>
      <c r="E71" t="s">
        <v>136</v>
      </c>
      <c r="F71" t="s">
        <v>135</v>
      </c>
      <c r="G71" t="s">
        <v>63</v>
      </c>
    </row>
    <row r="72" spans="1:7" ht="15" x14ac:dyDescent="0.25">
      <c r="B72" s="58">
        <v>43724</v>
      </c>
      <c r="C72" s="59">
        <v>300</v>
      </c>
      <c r="D72" t="s">
        <v>344</v>
      </c>
      <c r="E72" t="s">
        <v>345</v>
      </c>
      <c r="F72" t="s">
        <v>346</v>
      </c>
      <c r="G72" t="s">
        <v>63</v>
      </c>
    </row>
    <row r="73" spans="1:7" ht="15" x14ac:dyDescent="0.25">
      <c r="B73" s="58">
        <v>43724</v>
      </c>
      <c r="C73" s="59">
        <v>300</v>
      </c>
      <c r="D73" t="s">
        <v>74</v>
      </c>
      <c r="E73" t="s">
        <v>153</v>
      </c>
      <c r="F73" t="s">
        <v>152</v>
      </c>
      <c r="G73" t="s">
        <v>63</v>
      </c>
    </row>
    <row r="74" spans="1:7" ht="15" x14ac:dyDescent="0.25">
      <c r="B74" s="58">
        <v>43724</v>
      </c>
      <c r="C74" s="59">
        <v>300</v>
      </c>
      <c r="D74" t="s">
        <v>348</v>
      </c>
      <c r="E74" t="s">
        <v>349</v>
      </c>
      <c r="F74" t="s">
        <v>350</v>
      </c>
      <c r="G74" t="s">
        <v>63</v>
      </c>
    </row>
    <row r="75" spans="1:7" ht="15" x14ac:dyDescent="0.25">
      <c r="B75" s="58">
        <v>43721</v>
      </c>
      <c r="C75" s="59">
        <v>300</v>
      </c>
      <c r="D75" t="s">
        <v>351</v>
      </c>
      <c r="E75" t="s">
        <v>352</v>
      </c>
      <c r="F75" t="s">
        <v>353</v>
      </c>
      <c r="G75" t="s">
        <v>63</v>
      </c>
    </row>
    <row r="76" spans="1:7" ht="15" x14ac:dyDescent="0.25">
      <c r="B76" s="58">
        <v>43720</v>
      </c>
      <c r="C76" s="59">
        <v>300</v>
      </c>
      <c r="D76" t="s">
        <v>355</v>
      </c>
      <c r="E76" t="s">
        <v>356</v>
      </c>
      <c r="F76" t="s">
        <v>357</v>
      </c>
      <c r="G76" t="s">
        <v>63</v>
      </c>
    </row>
    <row r="77" spans="1:7" ht="15" x14ac:dyDescent="0.25">
      <c r="B77" s="58">
        <v>43720</v>
      </c>
      <c r="C77" s="59">
        <v>300</v>
      </c>
      <c r="D77" t="s">
        <v>359</v>
      </c>
      <c r="E77" t="s">
        <v>360</v>
      </c>
      <c r="F77" t="s">
        <v>361</v>
      </c>
      <c r="G77" t="s">
        <v>63</v>
      </c>
    </row>
    <row r="78" spans="1:7" ht="15" x14ac:dyDescent="0.25">
      <c r="B78" s="58">
        <v>43720</v>
      </c>
      <c r="C78" s="59">
        <v>300</v>
      </c>
      <c r="D78" t="s">
        <v>139</v>
      </c>
      <c r="E78" t="s">
        <v>138</v>
      </c>
      <c r="F78" t="s">
        <v>362</v>
      </c>
      <c r="G78" t="s">
        <v>63</v>
      </c>
    </row>
    <row r="79" spans="1:7" ht="15" x14ac:dyDescent="0.25">
      <c r="B79" s="58">
        <v>43718</v>
      </c>
      <c r="C79" s="59">
        <v>300</v>
      </c>
      <c r="D79" t="s">
        <v>363</v>
      </c>
      <c r="E79" t="s">
        <v>364</v>
      </c>
      <c r="F79" t="s">
        <v>365</v>
      </c>
      <c r="G79" t="s">
        <v>63</v>
      </c>
    </row>
    <row r="80" spans="1:7" ht="15" x14ac:dyDescent="0.25">
      <c r="B80" s="58">
        <v>43712</v>
      </c>
      <c r="C80" s="59">
        <v>300</v>
      </c>
      <c r="D80" t="s">
        <v>368</v>
      </c>
      <c r="E80" t="s">
        <v>369</v>
      </c>
      <c r="F80" t="s">
        <v>370</v>
      </c>
      <c r="G80" t="s">
        <v>63</v>
      </c>
    </row>
    <row r="81" spans="2:7" ht="15" x14ac:dyDescent="0.25">
      <c r="B81" s="58">
        <v>43712</v>
      </c>
      <c r="C81" s="59">
        <v>900</v>
      </c>
      <c r="D81" t="s">
        <v>371</v>
      </c>
      <c r="E81" t="s">
        <v>372</v>
      </c>
      <c r="F81" t="s">
        <v>373</v>
      </c>
      <c r="G81" t="s">
        <v>63</v>
      </c>
    </row>
    <row r="82" spans="2:7" ht="15" x14ac:dyDescent="0.25">
      <c r="B82" s="58">
        <v>43706</v>
      </c>
      <c r="C82" s="59">
        <v>300</v>
      </c>
      <c r="D82" t="s">
        <v>381</v>
      </c>
      <c r="E82" t="s">
        <v>382</v>
      </c>
      <c r="F82" t="s">
        <v>383</v>
      </c>
      <c r="G82" t="s">
        <v>63</v>
      </c>
    </row>
    <row r="83" spans="2:7" ht="15" x14ac:dyDescent="0.25">
      <c r="B83" s="58">
        <v>43705</v>
      </c>
      <c r="C83" s="59">
        <v>300</v>
      </c>
      <c r="D83" t="s">
        <v>109</v>
      </c>
      <c r="E83" t="s">
        <v>384</v>
      </c>
      <c r="F83" t="s">
        <v>385</v>
      </c>
      <c r="G83" t="s">
        <v>63</v>
      </c>
    </row>
    <row r="84" spans="2:7" ht="15" x14ac:dyDescent="0.25">
      <c r="B84" s="58">
        <v>43705</v>
      </c>
      <c r="C84" s="59">
        <v>300</v>
      </c>
      <c r="D84" t="s">
        <v>109</v>
      </c>
      <c r="E84" t="s">
        <v>122</v>
      </c>
      <c r="F84" t="s">
        <v>387</v>
      </c>
      <c r="G84" t="s">
        <v>63</v>
      </c>
    </row>
    <row r="85" spans="2:7" ht="15" x14ac:dyDescent="0.25">
      <c r="B85" s="58">
        <v>43704</v>
      </c>
      <c r="C85" s="59">
        <v>300</v>
      </c>
      <c r="D85" t="s">
        <v>388</v>
      </c>
      <c r="E85" t="s">
        <v>389</v>
      </c>
      <c r="F85" t="s">
        <v>390</v>
      </c>
      <c r="G85" t="s">
        <v>63</v>
      </c>
    </row>
    <row r="86" spans="2:7" ht="15" x14ac:dyDescent="0.25">
      <c r="B86" s="58">
        <v>43704</v>
      </c>
      <c r="C86" s="59">
        <v>300</v>
      </c>
      <c r="D86" t="s">
        <v>320</v>
      </c>
      <c r="E86" t="s">
        <v>321</v>
      </c>
      <c r="F86" t="s">
        <v>392</v>
      </c>
      <c r="G86" t="s">
        <v>63</v>
      </c>
    </row>
    <row r="87" spans="2:7" ht="15" x14ac:dyDescent="0.25">
      <c r="B87" s="58">
        <v>43704</v>
      </c>
      <c r="C87" s="59">
        <v>300</v>
      </c>
      <c r="D87" t="s">
        <v>393</v>
      </c>
      <c r="E87" t="s">
        <v>394</v>
      </c>
      <c r="F87" t="s">
        <v>395</v>
      </c>
      <c r="G87" t="s">
        <v>63</v>
      </c>
    </row>
    <row r="88" spans="2:7" ht="15" x14ac:dyDescent="0.25">
      <c r="B88" s="58">
        <v>43703</v>
      </c>
      <c r="C88" s="59">
        <v>300</v>
      </c>
      <c r="D88" t="s">
        <v>142</v>
      </c>
      <c r="E88" t="s">
        <v>141</v>
      </c>
      <c r="F88" t="s">
        <v>396</v>
      </c>
      <c r="G88" t="s">
        <v>63</v>
      </c>
    </row>
    <row r="89" spans="2:7" ht="15" x14ac:dyDescent="0.25">
      <c r="B89" s="58">
        <v>43703</v>
      </c>
      <c r="C89" s="59">
        <v>300</v>
      </c>
      <c r="D89" t="s">
        <v>398</v>
      </c>
      <c r="E89" t="s">
        <v>111</v>
      </c>
      <c r="F89" t="s">
        <v>399</v>
      </c>
      <c r="G89" t="s">
        <v>63</v>
      </c>
    </row>
    <row r="90" spans="2:7" ht="15" x14ac:dyDescent="0.25">
      <c r="B90" s="58">
        <v>43703</v>
      </c>
      <c r="C90" s="59">
        <v>300</v>
      </c>
      <c r="D90" t="s">
        <v>109</v>
      </c>
      <c r="E90" t="s">
        <v>400</v>
      </c>
      <c r="F90" t="s">
        <v>401</v>
      </c>
      <c r="G90" t="s">
        <v>63</v>
      </c>
    </row>
    <row r="91" spans="2:7" ht="15" x14ac:dyDescent="0.25">
      <c r="B91" s="58">
        <v>43700</v>
      </c>
      <c r="C91" s="59">
        <v>300</v>
      </c>
      <c r="D91" t="s">
        <v>402</v>
      </c>
      <c r="E91" t="s">
        <v>403</v>
      </c>
      <c r="F91" t="s">
        <v>404</v>
      </c>
      <c r="G91" t="s">
        <v>63</v>
      </c>
    </row>
    <row r="92" spans="2:7" ht="15" x14ac:dyDescent="0.25">
      <c r="B92" s="58">
        <v>43698</v>
      </c>
      <c r="C92" s="59">
        <v>300</v>
      </c>
      <c r="D92" t="s">
        <v>63</v>
      </c>
      <c r="E92" t="s">
        <v>106</v>
      </c>
      <c r="F92" t="s">
        <v>105</v>
      </c>
      <c r="G92" t="s">
        <v>63</v>
      </c>
    </row>
    <row r="93" spans="2:7" ht="15" x14ac:dyDescent="0.25">
      <c r="B93" s="58">
        <v>43697</v>
      </c>
      <c r="C93" s="59">
        <v>300</v>
      </c>
      <c r="D93" t="s">
        <v>407</v>
      </c>
      <c r="E93" t="s">
        <v>408</v>
      </c>
      <c r="F93" t="s">
        <v>409</v>
      </c>
      <c r="G93" t="s">
        <v>63</v>
      </c>
    </row>
    <row r="94" spans="2:7" ht="15" x14ac:dyDescent="0.25">
      <c r="B94" s="58">
        <v>43692</v>
      </c>
      <c r="C94" s="59">
        <v>300</v>
      </c>
      <c r="D94" t="s">
        <v>133</v>
      </c>
      <c r="E94" t="s">
        <v>132</v>
      </c>
      <c r="F94" t="s">
        <v>416</v>
      </c>
      <c r="G94" t="s">
        <v>63</v>
      </c>
    </row>
    <row r="95" spans="2:7" ht="15" x14ac:dyDescent="0.25">
      <c r="B95" s="58">
        <v>43692</v>
      </c>
      <c r="C95" s="59">
        <v>300</v>
      </c>
      <c r="D95" t="s">
        <v>336</v>
      </c>
      <c r="E95" t="s">
        <v>103</v>
      </c>
      <c r="F95" t="s">
        <v>417</v>
      </c>
      <c r="G95" t="s">
        <v>63</v>
      </c>
    </row>
    <row r="96" spans="2:7" ht="15" x14ac:dyDescent="0.25">
      <c r="B96" s="58">
        <v>43692</v>
      </c>
      <c r="C96" s="59">
        <v>300</v>
      </c>
      <c r="D96" t="s">
        <v>418</v>
      </c>
      <c r="E96" t="s">
        <v>419</v>
      </c>
      <c r="F96" t="s">
        <v>420</v>
      </c>
      <c r="G96" t="s">
        <v>63</v>
      </c>
    </row>
    <row r="97" spans="1:7" ht="15" x14ac:dyDescent="0.25">
      <c r="B97" s="58">
        <v>43691</v>
      </c>
      <c r="C97" s="59">
        <v>300</v>
      </c>
      <c r="D97" t="s">
        <v>93</v>
      </c>
      <c r="E97" t="s">
        <v>92</v>
      </c>
      <c r="F97" t="s">
        <v>421</v>
      </c>
      <c r="G97" t="s">
        <v>63</v>
      </c>
    </row>
    <row r="98" spans="1:7" ht="15" x14ac:dyDescent="0.25">
      <c r="B98" s="58">
        <v>43689</v>
      </c>
      <c r="C98" s="59">
        <v>300</v>
      </c>
      <c r="D98" t="s">
        <v>156</v>
      </c>
      <c r="E98" t="s">
        <v>90</v>
      </c>
      <c r="F98" t="s">
        <v>426</v>
      </c>
      <c r="G98" t="s">
        <v>63</v>
      </c>
    </row>
    <row r="99" spans="1:7" ht="15" x14ac:dyDescent="0.25">
      <c r="B99" s="58">
        <v>43689</v>
      </c>
      <c r="C99" s="59">
        <v>300</v>
      </c>
      <c r="D99" t="s">
        <v>156</v>
      </c>
      <c r="E99" t="s">
        <v>90</v>
      </c>
      <c r="F99" t="s">
        <v>428</v>
      </c>
      <c r="G99" t="s">
        <v>63</v>
      </c>
    </row>
    <row r="100" spans="1:7" ht="15" x14ac:dyDescent="0.25">
      <c r="B100" s="58">
        <v>43686</v>
      </c>
      <c r="C100" s="59">
        <v>300</v>
      </c>
      <c r="D100" t="s">
        <v>74</v>
      </c>
      <c r="E100" t="s">
        <v>73</v>
      </c>
      <c r="F100" t="s">
        <v>434</v>
      </c>
      <c r="G100" t="s">
        <v>63</v>
      </c>
    </row>
    <row r="101" spans="1:7" ht="15" x14ac:dyDescent="0.25">
      <c r="B101" s="58">
        <v>43686</v>
      </c>
      <c r="C101" s="59">
        <v>300</v>
      </c>
      <c r="D101" t="s">
        <v>435</v>
      </c>
      <c r="E101" t="s">
        <v>436</v>
      </c>
      <c r="F101" t="s">
        <v>437</v>
      </c>
      <c r="G101" t="s">
        <v>63</v>
      </c>
    </row>
    <row r="102" spans="1:7" ht="15" x14ac:dyDescent="0.25">
      <c r="B102" s="58">
        <v>43682</v>
      </c>
      <c r="C102" s="59">
        <v>300</v>
      </c>
      <c r="D102" t="s">
        <v>439</v>
      </c>
      <c r="E102" t="s">
        <v>440</v>
      </c>
      <c r="F102" t="s">
        <v>441</v>
      </c>
      <c r="G102" t="s">
        <v>63</v>
      </c>
    </row>
    <row r="103" spans="1:7" ht="15" x14ac:dyDescent="0.25">
      <c r="B103" s="58">
        <v>43682</v>
      </c>
      <c r="C103" s="59">
        <v>300</v>
      </c>
      <c r="D103" t="s">
        <v>442</v>
      </c>
      <c r="E103" t="s">
        <v>443</v>
      </c>
      <c r="F103" t="s">
        <v>444</v>
      </c>
      <c r="G103" t="s">
        <v>63</v>
      </c>
    </row>
    <row r="104" spans="1:7" ht="15" x14ac:dyDescent="0.25">
      <c r="B104" s="58">
        <v>43682</v>
      </c>
      <c r="C104" s="59">
        <v>300</v>
      </c>
      <c r="D104" t="s">
        <v>63</v>
      </c>
      <c r="E104" t="s">
        <v>114</v>
      </c>
      <c r="F104" t="s">
        <v>113</v>
      </c>
      <c r="G104" t="s">
        <v>63</v>
      </c>
    </row>
    <row r="105" spans="1:7" ht="15" x14ac:dyDescent="0.25">
      <c r="B105" s="58">
        <v>43677</v>
      </c>
      <c r="C105" s="59">
        <v>300</v>
      </c>
      <c r="D105" t="s">
        <v>230</v>
      </c>
      <c r="E105" t="s">
        <v>87</v>
      </c>
      <c r="F105" t="s">
        <v>446</v>
      </c>
      <c r="G105" t="s">
        <v>63</v>
      </c>
    </row>
    <row r="106" spans="1:7" ht="15" x14ac:dyDescent="0.25">
      <c r="B106" s="58">
        <v>43675</v>
      </c>
      <c r="C106" s="59">
        <v>300</v>
      </c>
      <c r="D106" t="s">
        <v>63</v>
      </c>
      <c r="E106" t="s">
        <v>76</v>
      </c>
      <c r="F106" t="s">
        <v>75</v>
      </c>
      <c r="G106" t="s">
        <v>63</v>
      </c>
    </row>
    <row r="107" spans="1:7" ht="15" x14ac:dyDescent="0.25">
      <c r="B107" s="58">
        <v>43675</v>
      </c>
      <c r="C107" s="59">
        <v>300</v>
      </c>
      <c r="D107" t="s">
        <v>333</v>
      </c>
      <c r="E107" t="s">
        <v>78</v>
      </c>
      <c r="F107" t="s">
        <v>451</v>
      </c>
      <c r="G107" t="s">
        <v>63</v>
      </c>
    </row>
    <row r="108" spans="1:7" ht="15" x14ac:dyDescent="0.25">
      <c r="B108" s="58">
        <v>43672</v>
      </c>
      <c r="C108" s="59">
        <v>300</v>
      </c>
      <c r="D108" t="s">
        <v>452</v>
      </c>
      <c r="E108" t="s">
        <v>453</v>
      </c>
      <c r="F108" t="s">
        <v>454</v>
      </c>
      <c r="G108" t="s">
        <v>63</v>
      </c>
    </row>
    <row r="109" spans="1:7" ht="15" x14ac:dyDescent="0.25">
      <c r="B109" s="58">
        <v>43672</v>
      </c>
      <c r="C109" s="59">
        <v>300</v>
      </c>
      <c r="D109" t="s">
        <v>455</v>
      </c>
      <c r="E109" t="s">
        <v>456</v>
      </c>
      <c r="F109" t="s">
        <v>457</v>
      </c>
      <c r="G109" t="s">
        <v>63</v>
      </c>
    </row>
    <row r="110" spans="1:7" ht="15" x14ac:dyDescent="0.25">
      <c r="B110" s="58">
        <v>43672</v>
      </c>
      <c r="C110" s="59">
        <v>300</v>
      </c>
      <c r="D110" t="s">
        <v>458</v>
      </c>
      <c r="E110" t="s">
        <v>81</v>
      </c>
      <c r="F110" t="s">
        <v>459</v>
      </c>
      <c r="G110" t="s">
        <v>63</v>
      </c>
    </row>
    <row r="111" spans="1:7" x14ac:dyDescent="0.2">
      <c r="A111" s="26">
        <f>SUM(C66:C110)</f>
        <v>13750</v>
      </c>
    </row>
    <row r="112" spans="1:7" s="71" customFormat="1" ht="15" x14ac:dyDescent="0.25">
      <c r="A112" s="71" t="s">
        <v>489</v>
      </c>
    </row>
    <row r="113" spans="1:8" ht="15" x14ac:dyDescent="0.25">
      <c r="B113" s="58">
        <v>43780</v>
      </c>
      <c r="C113" s="59">
        <v>458</v>
      </c>
      <c r="D113" t="s">
        <v>156</v>
      </c>
      <c r="E113" t="s">
        <v>90</v>
      </c>
      <c r="F113" t="s">
        <v>318</v>
      </c>
      <c r="G113" t="s">
        <v>63</v>
      </c>
    </row>
    <row r="114" spans="1:8" ht="15" x14ac:dyDescent="0.25">
      <c r="B114" s="58">
        <v>43780</v>
      </c>
      <c r="C114" s="59">
        <v>458</v>
      </c>
      <c r="D114" t="s">
        <v>320</v>
      </c>
      <c r="E114" t="s">
        <v>321</v>
      </c>
      <c r="F114" t="s">
        <v>322</v>
      </c>
      <c r="G114" t="s">
        <v>63</v>
      </c>
    </row>
    <row r="115" spans="1:8" ht="15" x14ac:dyDescent="0.25">
      <c r="B115" s="58">
        <v>43768</v>
      </c>
      <c r="C115" s="59">
        <v>458</v>
      </c>
      <c r="D115" t="s">
        <v>63</v>
      </c>
      <c r="E115" t="s">
        <v>76</v>
      </c>
      <c r="F115" t="s">
        <v>75</v>
      </c>
      <c r="G115" t="s">
        <v>63</v>
      </c>
    </row>
    <row r="116" spans="1:8" ht="15" x14ac:dyDescent="0.25">
      <c r="B116" s="58">
        <v>43768</v>
      </c>
      <c r="C116" s="59">
        <v>458</v>
      </c>
      <c r="D116" t="s">
        <v>328</v>
      </c>
      <c r="E116" t="s">
        <v>329</v>
      </c>
      <c r="F116" t="s">
        <v>330</v>
      </c>
      <c r="G116" t="s">
        <v>63</v>
      </c>
    </row>
    <row r="117" spans="1:8" ht="15" x14ac:dyDescent="0.25">
      <c r="B117" s="58">
        <v>43767</v>
      </c>
      <c r="C117" s="59">
        <v>458</v>
      </c>
      <c r="D117" t="s">
        <v>333</v>
      </c>
      <c r="E117" t="s">
        <v>334</v>
      </c>
      <c r="F117" t="s">
        <v>335</v>
      </c>
      <c r="G117" t="s">
        <v>63</v>
      </c>
    </row>
    <row r="118" spans="1:8" ht="15" x14ac:dyDescent="0.25">
      <c r="B118" s="58">
        <v>43767</v>
      </c>
      <c r="C118" s="59">
        <v>458</v>
      </c>
      <c r="D118" t="s">
        <v>336</v>
      </c>
      <c r="E118" t="s">
        <v>103</v>
      </c>
      <c r="F118" t="s">
        <v>337</v>
      </c>
      <c r="G118" t="s">
        <v>63</v>
      </c>
    </row>
    <row r="119" spans="1:8" ht="15" x14ac:dyDescent="0.25">
      <c r="A119" s="59">
        <f>SUM(C113:C118)</f>
        <v>2748</v>
      </c>
    </row>
    <row r="120" spans="1:8" s="71" customFormat="1" ht="15" x14ac:dyDescent="0.25">
      <c r="A120" s="71" t="s">
        <v>255</v>
      </c>
    </row>
    <row r="121" spans="1:8" ht="15" x14ac:dyDescent="0.25">
      <c r="B121" s="58">
        <v>43949</v>
      </c>
      <c r="C121" s="59">
        <v>522</v>
      </c>
      <c r="D121" s="59" t="s">
        <v>249</v>
      </c>
      <c r="E121" t="s">
        <v>253</v>
      </c>
      <c r="F121" t="s">
        <v>499</v>
      </c>
      <c r="G121" s="60" t="s">
        <v>500</v>
      </c>
    </row>
    <row r="122" spans="1:8" ht="15" x14ac:dyDescent="0.25">
      <c r="B122" s="58">
        <v>43889</v>
      </c>
      <c r="C122" s="59">
        <v>2500</v>
      </c>
      <c r="D122" t="s">
        <v>156</v>
      </c>
      <c r="E122" t="s">
        <v>90</v>
      </c>
      <c r="F122" t="s">
        <v>282</v>
      </c>
      <c r="G122" s="60" t="s">
        <v>470</v>
      </c>
    </row>
    <row r="123" spans="1:8" ht="15" x14ac:dyDescent="0.25">
      <c r="B123" s="58">
        <v>43874</v>
      </c>
      <c r="C123" s="59">
        <v>207.63</v>
      </c>
      <c r="D123" t="s">
        <v>284</v>
      </c>
      <c r="E123" t="s">
        <v>285</v>
      </c>
      <c r="F123" t="s">
        <v>286</v>
      </c>
      <c r="G123" t="s">
        <v>63</v>
      </c>
    </row>
    <row r="124" spans="1:8" customFormat="1" ht="14.25" customHeight="1" x14ac:dyDescent="0.25">
      <c r="B124" s="58">
        <v>43871</v>
      </c>
      <c r="C124" s="59">
        <v>2500</v>
      </c>
      <c r="D124" t="s">
        <v>249</v>
      </c>
      <c r="E124" t="s">
        <v>477</v>
      </c>
      <c r="F124" t="s">
        <v>476</v>
      </c>
    </row>
    <row r="125" spans="1:8" ht="15" x14ac:dyDescent="0.25">
      <c r="B125" s="58">
        <v>43783</v>
      </c>
      <c r="C125" s="59">
        <v>26</v>
      </c>
      <c r="D125" t="s">
        <v>284</v>
      </c>
      <c r="E125" t="s">
        <v>285</v>
      </c>
      <c r="F125" t="s">
        <v>309</v>
      </c>
      <c r="G125" t="s">
        <v>63</v>
      </c>
    </row>
    <row r="126" spans="1:8" ht="15" x14ac:dyDescent="0.25">
      <c r="B126" s="58">
        <v>43783</v>
      </c>
      <c r="C126" s="59">
        <v>160</v>
      </c>
      <c r="D126" t="s">
        <v>311</v>
      </c>
      <c r="E126" t="s">
        <v>312</v>
      </c>
      <c r="F126" t="s">
        <v>313</v>
      </c>
      <c r="G126" t="s">
        <v>63</v>
      </c>
      <c r="H126" s="1" t="s">
        <v>492</v>
      </c>
    </row>
    <row r="127" spans="1:8" x14ac:dyDescent="0.2">
      <c r="A127" s="26">
        <f>SUM(C122:C126)</f>
        <v>5393.63</v>
      </c>
    </row>
    <row r="128" spans="1:8" s="2" customFormat="1" x14ac:dyDescent="0.2"/>
  </sheetData>
  <pageMargins left="0.7" right="0.7" top="0.75" bottom="0.75" header="0.3" footer="0.3"/>
  <pageSetup paperSize="9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L39"/>
  <sheetViews>
    <sheetView workbookViewId="0">
      <selection activeCell="D12" sqref="D12"/>
    </sheetView>
  </sheetViews>
  <sheetFormatPr defaultColWidth="11.5703125" defaultRowHeight="15" x14ac:dyDescent="0.2"/>
  <cols>
    <col min="1" max="1" width="11.5703125" style="1"/>
    <col min="2" max="2" width="24.140625" style="1" customWidth="1"/>
    <col min="3" max="3" width="12.140625" style="1" customWidth="1"/>
    <col min="4" max="4" width="14.7109375" style="1" customWidth="1"/>
    <col min="5" max="5" width="12.28515625" style="1" customWidth="1"/>
    <col min="6" max="6" width="14.85546875" style="3" customWidth="1"/>
    <col min="7" max="7" width="7.42578125" style="1" customWidth="1"/>
    <col min="8" max="8" width="11.5703125" style="1"/>
    <col min="9" max="9" width="15.28515625" style="2" customWidth="1"/>
    <col min="10" max="10" width="11.5703125" style="2"/>
    <col min="11" max="11" width="15.7109375" style="2" customWidth="1"/>
    <col min="12" max="12" width="11.5703125" style="2"/>
    <col min="13" max="16384" width="11.5703125" style="1"/>
  </cols>
  <sheetData>
    <row r="1" spans="1:10" ht="15.75" x14ac:dyDescent="0.25">
      <c r="H1" s="16" t="s">
        <v>37</v>
      </c>
    </row>
    <row r="3" spans="1:10" ht="20.25" x14ac:dyDescent="0.3">
      <c r="A3" s="15" t="s">
        <v>36</v>
      </c>
    </row>
    <row r="5" spans="1:10" ht="18" x14ac:dyDescent="0.25">
      <c r="A5" s="14" t="s">
        <v>35</v>
      </c>
    </row>
    <row r="6" spans="1:10" ht="15.75" x14ac:dyDescent="0.25">
      <c r="C6" s="38" t="str">
        <f>'[1]Åbokslut17-18'!D6</f>
        <v>Utfall</v>
      </c>
      <c r="D6" s="39" t="s">
        <v>34</v>
      </c>
      <c r="E6" s="38" t="str">
        <f>'[1]Åbokslut17-18'!F6</f>
        <v>Budget</v>
      </c>
      <c r="F6" s="40" t="s">
        <v>33</v>
      </c>
    </row>
    <row r="7" spans="1:10" ht="15.75" x14ac:dyDescent="0.25">
      <c r="C7" s="41">
        <f>'[1]Åbokslut17-18'!D7</f>
        <v>42856</v>
      </c>
      <c r="D7" s="42">
        <v>43221</v>
      </c>
      <c r="E7" s="41">
        <f>'[1]Åbokslut17-18'!F7</f>
        <v>43221</v>
      </c>
      <c r="F7" s="43">
        <v>43586</v>
      </c>
    </row>
    <row r="8" spans="1:10" ht="18" x14ac:dyDescent="0.25">
      <c r="A8" s="13" t="s">
        <v>32</v>
      </c>
      <c r="C8" s="41">
        <f>'[1]Åbokslut17-18'!D8</f>
        <v>43220</v>
      </c>
      <c r="D8" s="42">
        <v>43585</v>
      </c>
      <c r="E8" s="41">
        <f>'[1]Åbokslut17-18'!F8</f>
        <v>43585</v>
      </c>
      <c r="F8" s="43">
        <v>43951</v>
      </c>
      <c r="I8" s="12" t="s">
        <v>31</v>
      </c>
    </row>
    <row r="9" spans="1:10" x14ac:dyDescent="0.2">
      <c r="C9" s="38"/>
      <c r="D9" s="44"/>
      <c r="E9" s="38"/>
      <c r="F9" s="45"/>
    </row>
    <row r="10" spans="1:10" ht="15.75" x14ac:dyDescent="0.25">
      <c r="A10" s="6" t="s">
        <v>30</v>
      </c>
      <c r="C10" s="38"/>
      <c r="D10" s="38"/>
      <c r="E10" s="38"/>
      <c r="F10" s="45"/>
    </row>
    <row r="11" spans="1:10" ht="15.75" x14ac:dyDescent="0.25">
      <c r="A11" s="9" t="s">
        <v>29</v>
      </c>
      <c r="C11" s="47">
        <f>'[1]Åbokslut17-18'!D11</f>
        <v>15700</v>
      </c>
      <c r="D11" s="51">
        <f>'Runderlag18-19'!A79</f>
        <v>9950</v>
      </c>
      <c r="E11" s="47">
        <f>'[1]Åbokslut17-18'!F11</f>
        <v>15000</v>
      </c>
      <c r="F11" s="48">
        <v>15000</v>
      </c>
      <c r="I11" s="11" t="s">
        <v>28</v>
      </c>
      <c r="J11" s="10"/>
    </row>
    <row r="12" spans="1:10" x14ac:dyDescent="0.2">
      <c r="A12" s="9" t="s">
        <v>27</v>
      </c>
      <c r="C12" s="47">
        <f>'[1]Åbokslut17-18'!D12</f>
        <v>0</v>
      </c>
      <c r="D12" s="51">
        <f>'Runderlag18-19'!A113</f>
        <v>12085</v>
      </c>
      <c r="E12" s="47">
        <f>'[1]Åbokslut17-18'!F12</f>
        <v>0</v>
      </c>
      <c r="F12" s="48">
        <v>10000</v>
      </c>
      <c r="J12" s="2" t="s">
        <v>26</v>
      </c>
    </row>
    <row r="13" spans="1:10" x14ac:dyDescent="0.2">
      <c r="A13" s="9" t="s">
        <v>25</v>
      </c>
      <c r="C13" s="47">
        <f>'[1]Åbokslut17-18'!D13</f>
        <v>0</v>
      </c>
      <c r="D13" s="51">
        <v>0</v>
      </c>
      <c r="E13" s="47">
        <f>'[1]Åbokslut17-18'!F13</f>
        <v>5000</v>
      </c>
      <c r="F13" s="48">
        <v>0</v>
      </c>
    </row>
    <row r="14" spans="1:10" x14ac:dyDescent="0.2">
      <c r="A14" s="9" t="s">
        <v>24</v>
      </c>
      <c r="C14" s="47">
        <f>'[1]Åbokslut17-18'!D14</f>
        <v>0</v>
      </c>
      <c r="D14" s="51">
        <f>'[1]räkneunderlag16-17'!A78</f>
        <v>0</v>
      </c>
      <c r="E14" s="47">
        <f>'[1]Åbokslut17-18'!F14</f>
        <v>1000</v>
      </c>
      <c r="F14" s="48">
        <v>0</v>
      </c>
      <c r="J14" s="2" t="s">
        <v>23</v>
      </c>
    </row>
    <row r="15" spans="1:10" x14ac:dyDescent="0.2">
      <c r="A15" s="9" t="s">
        <v>22</v>
      </c>
      <c r="C15" s="47">
        <f>'[1]Åbokslut17-18'!D15</f>
        <v>0</v>
      </c>
      <c r="D15" s="51">
        <v>0</v>
      </c>
      <c r="E15" s="47">
        <f>'[1]Åbokslut17-18'!F15</f>
        <v>0</v>
      </c>
      <c r="F15" s="48">
        <v>0</v>
      </c>
      <c r="J15" s="2" t="s">
        <v>7</v>
      </c>
    </row>
    <row r="16" spans="1:10" ht="15.75" x14ac:dyDescent="0.25">
      <c r="A16" s="6" t="s">
        <v>21</v>
      </c>
      <c r="C16" s="47">
        <f>'[1]Åbokslut17-18'!D16</f>
        <v>15700</v>
      </c>
      <c r="D16" s="52">
        <f>SUM(D11:D15)</f>
        <v>22035</v>
      </c>
      <c r="E16" s="47">
        <f>'[1]Åbokslut17-18'!F16</f>
        <v>21000</v>
      </c>
      <c r="F16" s="49">
        <f>SUM(F11:F15)</f>
        <v>25000</v>
      </c>
    </row>
    <row r="17" spans="1:10" x14ac:dyDescent="0.2">
      <c r="C17" s="47"/>
      <c r="D17" s="51"/>
      <c r="E17" s="47"/>
      <c r="F17" s="48"/>
    </row>
    <row r="18" spans="1:10" x14ac:dyDescent="0.2">
      <c r="C18" s="47"/>
      <c r="D18" s="51"/>
      <c r="E18" s="47"/>
      <c r="F18" s="48"/>
    </row>
    <row r="19" spans="1:10" ht="15.75" x14ac:dyDescent="0.25">
      <c r="A19" s="6" t="s">
        <v>20</v>
      </c>
      <c r="C19" s="47"/>
      <c r="D19" s="51"/>
      <c r="E19" s="47"/>
      <c r="F19" s="48"/>
    </row>
    <row r="20" spans="1:10" x14ac:dyDescent="0.2">
      <c r="A20" s="9" t="s">
        <v>19</v>
      </c>
      <c r="C20" s="47">
        <f>'[1]Åbokslut17-18'!D20</f>
        <v>-11500</v>
      </c>
      <c r="D20" s="51">
        <f>'Runderlag18-19'!A45+'Runderlag18-19'!A50+'Runderlag18-19'!A12</f>
        <v>-8800</v>
      </c>
      <c r="E20" s="47">
        <f>'[1]Åbokslut17-18'!F20</f>
        <v>-10000</v>
      </c>
      <c r="F20" s="48">
        <v>-15000</v>
      </c>
      <c r="I20" s="2" t="s">
        <v>18</v>
      </c>
      <c r="J20" s="2" t="s">
        <v>17</v>
      </c>
    </row>
    <row r="21" spans="1:10" x14ac:dyDescent="0.2">
      <c r="A21" s="9" t="s">
        <v>16</v>
      </c>
      <c r="C21" s="47">
        <f>'[1]Åbokslut17-18'!D21</f>
        <v>-1827</v>
      </c>
      <c r="D21" s="51">
        <f>'Runderlag18-19'!A17</f>
        <v>-325</v>
      </c>
      <c r="E21" s="47">
        <f>'[1]Åbokslut17-18'!F21</f>
        <v>-1000</v>
      </c>
      <c r="F21" s="48">
        <v>-2000</v>
      </c>
      <c r="J21" s="2" t="s">
        <v>15</v>
      </c>
    </row>
    <row r="22" spans="1:10" x14ac:dyDescent="0.2">
      <c r="A22" s="9" t="s">
        <v>14</v>
      </c>
      <c r="C22" s="47">
        <f>'[1]Åbokslut17-18'!D22</f>
        <v>-5421</v>
      </c>
      <c r="D22" s="51">
        <f>'Runderlag18-19'!A37</f>
        <v>-1981.5</v>
      </c>
      <c r="E22" s="47">
        <f>'[1]Åbokslut17-18'!F22</f>
        <v>-5500</v>
      </c>
      <c r="F22" s="48">
        <v>-3000</v>
      </c>
      <c r="I22" s="2" t="s">
        <v>13</v>
      </c>
      <c r="J22" s="2" t="s">
        <v>12</v>
      </c>
    </row>
    <row r="23" spans="1:10" x14ac:dyDescent="0.2">
      <c r="A23" s="9" t="s">
        <v>11</v>
      </c>
      <c r="C23" s="47">
        <f>'[1]Åbokslut17-18'!D23</f>
        <v>0</v>
      </c>
      <c r="D23" s="51">
        <v>0</v>
      </c>
      <c r="E23" s="47">
        <f>'[1]Åbokslut17-18'!F23</f>
        <v>0</v>
      </c>
      <c r="F23" s="48">
        <v>0</v>
      </c>
    </row>
    <row r="24" spans="1:10" x14ac:dyDescent="0.2">
      <c r="A24" s="9" t="s">
        <v>10</v>
      </c>
      <c r="C24" s="47">
        <f>'[1]Åbokslut17-18'!D24</f>
        <v>0</v>
      </c>
      <c r="D24" s="51">
        <v>0</v>
      </c>
      <c r="E24" s="47">
        <f>'[1]Åbokslut17-18'!F24</f>
        <v>0</v>
      </c>
      <c r="F24" s="48">
        <v>0</v>
      </c>
    </row>
    <row r="25" spans="1:10" x14ac:dyDescent="0.2">
      <c r="A25" s="9" t="s">
        <v>9</v>
      </c>
      <c r="C25" s="47">
        <f>'[1]Åbokslut17-18'!D25</f>
        <v>0</v>
      </c>
      <c r="D25" s="51">
        <v>0</v>
      </c>
      <c r="E25" s="47">
        <f>'[1]Åbokslut17-18'!F25</f>
        <v>0</v>
      </c>
      <c r="F25" s="48">
        <v>0</v>
      </c>
    </row>
    <row r="26" spans="1:10" x14ac:dyDescent="0.2">
      <c r="A26" s="9" t="s">
        <v>8</v>
      </c>
      <c r="C26" s="47">
        <f>'[1]Åbokslut17-18'!D26</f>
        <v>0</v>
      </c>
      <c r="D26" s="51">
        <v>0</v>
      </c>
      <c r="E26" s="47">
        <f>'[1]Åbokslut17-18'!F26</f>
        <v>0</v>
      </c>
      <c r="F26" s="48">
        <v>0</v>
      </c>
      <c r="J26" s="2" t="s">
        <v>7</v>
      </c>
    </row>
    <row r="27" spans="1:10" ht="15.75" x14ac:dyDescent="0.25">
      <c r="A27" s="6" t="s">
        <v>6</v>
      </c>
      <c r="C27" s="47">
        <f>'[1]Åbokslut17-18'!D27</f>
        <v>-18748</v>
      </c>
      <c r="D27" s="52">
        <f>SUM(D20:D26)</f>
        <v>-11106.5</v>
      </c>
      <c r="E27" s="47">
        <f>'[1]Åbokslut17-18'!F27</f>
        <v>-16500</v>
      </c>
      <c r="F27" s="49">
        <f>SUM(F20:F26)</f>
        <v>-20000</v>
      </c>
    </row>
    <row r="28" spans="1:10" x14ac:dyDescent="0.2">
      <c r="C28" s="47"/>
      <c r="D28" s="51"/>
      <c r="E28" s="47"/>
      <c r="F28" s="48"/>
    </row>
    <row r="29" spans="1:10" ht="15.75" x14ac:dyDescent="0.25">
      <c r="A29" s="6" t="s">
        <v>5</v>
      </c>
      <c r="C29" s="47">
        <f>'[1]Åbokslut17-18'!D29</f>
        <v>-3048</v>
      </c>
      <c r="D29" s="52">
        <f>SUM(D16+D27)</f>
        <v>10928.5</v>
      </c>
      <c r="E29" s="47">
        <f>'[1]Åbokslut17-18'!F29</f>
        <v>4500</v>
      </c>
      <c r="F29" s="49">
        <f>F16+F27</f>
        <v>5000</v>
      </c>
    </row>
    <row r="30" spans="1:10" x14ac:dyDescent="0.2">
      <c r="C30" s="47">
        <f>'[1]Åbokslut17-18'!D30</f>
        <v>0</v>
      </c>
      <c r="D30" s="51"/>
      <c r="E30" s="47">
        <f>'[1]Åbokslut17-18'!F30</f>
        <v>0</v>
      </c>
      <c r="F30" s="48"/>
    </row>
    <row r="31" spans="1:10" x14ac:dyDescent="0.2">
      <c r="A31" s="9" t="s">
        <v>4</v>
      </c>
      <c r="C31" s="47">
        <f>'[1]Åbokslut17-18'!D31</f>
        <v>0</v>
      </c>
      <c r="D31" s="51">
        <v>0</v>
      </c>
      <c r="E31" s="47">
        <f>'[1]Åbokslut17-18'!F31</f>
        <v>0</v>
      </c>
      <c r="F31" s="50">
        <v>0</v>
      </c>
    </row>
    <row r="32" spans="1:10" x14ac:dyDescent="0.2">
      <c r="A32" s="9" t="s">
        <v>3</v>
      </c>
      <c r="C32" s="47">
        <f>'[1]Åbokslut17-18'!D32</f>
        <v>0</v>
      </c>
      <c r="D32" s="51">
        <v>0</v>
      </c>
      <c r="E32" s="47">
        <f>'[1]Åbokslut17-18'!F32</f>
        <v>0</v>
      </c>
      <c r="F32" s="50">
        <v>0</v>
      </c>
    </row>
    <row r="33" spans="1:6" x14ac:dyDescent="0.2">
      <c r="C33" s="47"/>
      <c r="D33" s="51"/>
      <c r="E33" s="47"/>
      <c r="F33" s="50"/>
    </row>
    <row r="34" spans="1:6" ht="15.75" x14ac:dyDescent="0.25">
      <c r="A34" s="6" t="s">
        <v>2</v>
      </c>
      <c r="C34" s="47">
        <f>'[1]Åbokslut17-18'!D34</f>
        <v>-3048</v>
      </c>
      <c r="D34" s="52">
        <f>SUM(D29+D31+D32)</f>
        <v>10928.5</v>
      </c>
      <c r="E34" s="47">
        <f>'[1]Åbokslut17-18'!F34</f>
        <v>4500</v>
      </c>
      <c r="F34" s="49">
        <f>SUM(F29+F31+F32)</f>
        <v>5000</v>
      </c>
    </row>
    <row r="35" spans="1:6" x14ac:dyDescent="0.2">
      <c r="C35" s="47"/>
      <c r="D35" s="51"/>
      <c r="E35" s="47"/>
      <c r="F35" s="48"/>
    </row>
    <row r="36" spans="1:6" x14ac:dyDescent="0.2">
      <c r="A36" s="9" t="s">
        <v>1</v>
      </c>
      <c r="C36" s="47">
        <f>'[1]Åbokslut17-18'!D36</f>
        <v>0</v>
      </c>
      <c r="D36" s="37">
        <f>'[1]Åbokslut17-18'!E36</f>
        <v>0</v>
      </c>
      <c r="E36" s="47">
        <f>'[1]Åbokslut17-18'!F36</f>
        <v>0</v>
      </c>
      <c r="F36" s="46">
        <f>'[1]Åbokslut17-18'!G36</f>
        <v>0</v>
      </c>
    </row>
    <row r="37" spans="1:6" x14ac:dyDescent="0.2">
      <c r="C37" s="5"/>
      <c r="D37" s="8"/>
      <c r="E37" s="4"/>
      <c r="F37" s="7"/>
    </row>
    <row r="38" spans="1:6" x14ac:dyDescent="0.2">
      <c r="C38" s="5"/>
      <c r="D38" s="8"/>
      <c r="E38" s="4"/>
      <c r="F38" s="7"/>
    </row>
    <row r="39" spans="1:6" ht="15.75" x14ac:dyDescent="0.25">
      <c r="A39" s="6" t="s">
        <v>0</v>
      </c>
      <c r="C39" s="47">
        <f>'[1]Åbokslut17-18'!D39</f>
        <v>-3048</v>
      </c>
      <c r="D39" s="52">
        <f>SUM(D34-D36)</f>
        <v>10928.5</v>
      </c>
      <c r="E39" s="47">
        <f>'[1]Åbokslut17-18'!F39</f>
        <v>4500</v>
      </c>
      <c r="F39" s="52">
        <f>SUM(F34-F36)</f>
        <v>5000</v>
      </c>
    </row>
  </sheetData>
  <pageMargins left="0.25" right="0.25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51"/>
  <sheetViews>
    <sheetView workbookViewId="0">
      <selection activeCell="E9" sqref="E9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8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9" ht="18" x14ac:dyDescent="0.25">
      <c r="A1" s="25"/>
      <c r="E1" s="18">
        <v>43585</v>
      </c>
      <c r="F1" s="20"/>
      <c r="G1" s="24">
        <v>43220</v>
      </c>
    </row>
    <row r="2" spans="1:9" x14ac:dyDescent="0.2">
      <c r="G2" s="23"/>
    </row>
    <row r="3" spans="1:9" ht="15.75" x14ac:dyDescent="0.25">
      <c r="A3" s="19" t="s">
        <v>62</v>
      </c>
      <c r="G3" s="23"/>
    </row>
    <row r="4" spans="1:9" ht="15" x14ac:dyDescent="0.2">
      <c r="A4" s="3" t="s">
        <v>61</v>
      </c>
      <c r="E4" s="31">
        <v>0</v>
      </c>
      <c r="G4" s="31">
        <v>0</v>
      </c>
    </row>
    <row r="5" spans="1:9" ht="15" x14ac:dyDescent="0.2">
      <c r="A5" s="3" t="s">
        <v>473</v>
      </c>
      <c r="E5" s="31">
        <v>0</v>
      </c>
      <c r="G5" s="31">
        <v>0</v>
      </c>
    </row>
    <row r="6" spans="1:9" ht="15" x14ac:dyDescent="0.2">
      <c r="A6" s="3" t="s">
        <v>60</v>
      </c>
      <c r="E6" s="31">
        <v>0</v>
      </c>
      <c r="G6" s="31">
        <v>0</v>
      </c>
    </row>
    <row r="7" spans="1:9" ht="15" x14ac:dyDescent="0.2">
      <c r="A7" s="3" t="s">
        <v>59</v>
      </c>
      <c r="E7" s="31">
        <v>0</v>
      </c>
      <c r="G7" s="31">
        <v>0</v>
      </c>
    </row>
    <row r="8" spans="1:9" ht="15" x14ac:dyDescent="0.2">
      <c r="A8" s="3" t="s">
        <v>58</v>
      </c>
      <c r="E8" s="53">
        <v>0</v>
      </c>
      <c r="G8" s="31">
        <v>0</v>
      </c>
    </row>
    <row r="9" spans="1:9" ht="15" x14ac:dyDescent="0.2">
      <c r="A9" s="3" t="s">
        <v>57</v>
      </c>
      <c r="E9" s="31">
        <v>4040</v>
      </c>
      <c r="G9" s="31">
        <v>3820</v>
      </c>
      <c r="H9" s="2" t="s">
        <v>56</v>
      </c>
    </row>
    <row r="10" spans="1:9" ht="15" x14ac:dyDescent="0.2">
      <c r="A10" s="3" t="s">
        <v>55</v>
      </c>
      <c r="E10" s="31">
        <v>0</v>
      </c>
      <c r="G10" s="31">
        <v>0</v>
      </c>
    </row>
    <row r="11" spans="1:9" ht="15" x14ac:dyDescent="0.2">
      <c r="A11" s="3" t="s">
        <v>54</v>
      </c>
      <c r="E11" s="31">
        <v>8131.93</v>
      </c>
      <c r="G11" s="31">
        <v>303.43</v>
      </c>
      <c r="H11" s="2" t="s">
        <v>53</v>
      </c>
      <c r="I11" s="22"/>
    </row>
    <row r="12" spans="1:9" ht="15.75" x14ac:dyDescent="0.25">
      <c r="A12" s="19" t="s">
        <v>52</v>
      </c>
      <c r="C12" s="20">
        <v>43586</v>
      </c>
      <c r="E12" s="54">
        <f>SUM(E4:E11)</f>
        <v>12171.93</v>
      </c>
      <c r="G12" s="31">
        <v>4123.43</v>
      </c>
    </row>
    <row r="13" spans="1:9" x14ac:dyDescent="0.2">
      <c r="E13" s="31"/>
      <c r="G13" s="31"/>
    </row>
    <row r="14" spans="1:9" x14ac:dyDescent="0.2">
      <c r="E14" s="31"/>
      <c r="G14" s="31"/>
    </row>
    <row r="15" spans="1:9" ht="15.75" x14ac:dyDescent="0.25">
      <c r="A15" s="19" t="s">
        <v>51</v>
      </c>
      <c r="E15" s="31"/>
      <c r="G15" s="31"/>
      <c r="H15" s="21"/>
    </row>
    <row r="16" spans="1:9" ht="15" x14ac:dyDescent="0.2">
      <c r="A16" s="3" t="s">
        <v>50</v>
      </c>
      <c r="E16" s="31">
        <v>0</v>
      </c>
      <c r="G16" s="31">
        <v>0</v>
      </c>
    </row>
    <row r="17" spans="1:7" ht="15" x14ac:dyDescent="0.2">
      <c r="A17" s="3" t="s">
        <v>0</v>
      </c>
      <c r="E17" s="31">
        <f>'Åbokslut18-19'!D39</f>
        <v>10928.5</v>
      </c>
      <c r="G17" s="31">
        <v>-3048</v>
      </c>
    </row>
    <row r="18" spans="1:7" ht="15.75" x14ac:dyDescent="0.25">
      <c r="A18" s="19" t="s">
        <v>49</v>
      </c>
      <c r="C18" s="20">
        <v>43586</v>
      </c>
      <c r="E18" s="54">
        <f>SUM(E16:E17)</f>
        <v>10928.5</v>
      </c>
      <c r="G18" s="31">
        <v>-3048</v>
      </c>
    </row>
    <row r="19" spans="1:7" x14ac:dyDescent="0.2">
      <c r="E19" s="31"/>
      <c r="G19" s="31"/>
    </row>
    <row r="20" spans="1:7" ht="15.75" x14ac:dyDescent="0.25">
      <c r="A20" s="19" t="s">
        <v>48</v>
      </c>
      <c r="E20" s="31">
        <v>0</v>
      </c>
      <c r="G20" s="31">
        <v>0</v>
      </c>
    </row>
    <row r="21" spans="1:7" x14ac:dyDescent="0.2">
      <c r="E21" s="31"/>
      <c r="G21" s="31"/>
    </row>
    <row r="22" spans="1:7" ht="15.75" x14ac:dyDescent="0.25">
      <c r="A22" s="19" t="s">
        <v>47</v>
      </c>
      <c r="E22" s="31"/>
      <c r="G22" s="31"/>
    </row>
    <row r="23" spans="1:7" ht="15" x14ac:dyDescent="0.2">
      <c r="A23" s="3" t="s">
        <v>46</v>
      </c>
      <c r="E23" s="31">
        <v>0</v>
      </c>
      <c r="G23" s="31">
        <v>0</v>
      </c>
    </row>
    <row r="24" spans="1:7" ht="15" x14ac:dyDescent="0.2">
      <c r="A24" s="3" t="s">
        <v>45</v>
      </c>
      <c r="E24" s="31">
        <v>0</v>
      </c>
      <c r="G24" s="31">
        <v>0</v>
      </c>
    </row>
    <row r="25" spans="1:7" ht="15" x14ac:dyDescent="0.2">
      <c r="A25" s="3" t="s">
        <v>44</v>
      </c>
      <c r="E25" s="31">
        <v>0</v>
      </c>
      <c r="G25" s="31">
        <v>0</v>
      </c>
    </row>
    <row r="26" spans="1:7" ht="15" x14ac:dyDescent="0.2">
      <c r="A26" s="3" t="s">
        <v>43</v>
      </c>
      <c r="E26" s="31">
        <v>0</v>
      </c>
      <c r="G26" s="31">
        <v>0</v>
      </c>
    </row>
    <row r="27" spans="1:7" ht="15.75" x14ac:dyDescent="0.25">
      <c r="A27" s="19" t="s">
        <v>42</v>
      </c>
      <c r="E27" s="54">
        <f>SUM(E23:E26)</f>
        <v>0</v>
      </c>
      <c r="G27" s="31">
        <v>0</v>
      </c>
    </row>
    <row r="28" spans="1:7" x14ac:dyDescent="0.2">
      <c r="E28" s="31"/>
      <c r="G28" s="31"/>
    </row>
    <row r="29" spans="1:7" ht="15.75" x14ac:dyDescent="0.25">
      <c r="A29" s="19" t="s">
        <v>41</v>
      </c>
      <c r="E29" s="54">
        <f>SUM(E18+E20+E27)</f>
        <v>10928.5</v>
      </c>
      <c r="G29" s="31">
        <v>-3048</v>
      </c>
    </row>
    <row r="32" spans="1:7" ht="15" x14ac:dyDescent="0.2">
      <c r="A32" s="18" t="s">
        <v>40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273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K72"/>
  <sheetViews>
    <sheetView topLeftCell="A4" workbookViewId="0">
      <selection activeCell="E6" sqref="E6"/>
    </sheetView>
  </sheetViews>
  <sheetFormatPr defaultColWidth="25" defaultRowHeight="12.75" x14ac:dyDescent="0.2"/>
  <cols>
    <col min="1" max="1" width="14.28515625" style="1" customWidth="1"/>
    <col min="2" max="2" width="12.85546875" style="1" customWidth="1"/>
    <col min="3" max="4" width="25" style="1"/>
    <col min="5" max="5" width="23.7109375" style="1" customWidth="1"/>
    <col min="6" max="6" width="16.5703125" style="1" customWidth="1"/>
    <col min="7" max="7" width="17.42578125" style="1" customWidth="1"/>
    <col min="8" max="8" width="9" style="1" customWidth="1"/>
    <col min="9" max="9" width="7" style="1" customWidth="1"/>
    <col min="10" max="10" width="7.85546875" style="1" customWidth="1"/>
    <col min="11" max="16384" width="25" style="1"/>
  </cols>
  <sheetData>
    <row r="1" spans="1:11" ht="15" x14ac:dyDescent="0.25">
      <c r="A1" s="1" t="s">
        <v>246</v>
      </c>
      <c r="B1" s="1" t="s">
        <v>245</v>
      </c>
      <c r="C1" s="1" t="s">
        <v>244</v>
      </c>
      <c r="D1" s="1" t="s">
        <v>66</v>
      </c>
      <c r="G1" s="16" t="s">
        <v>37</v>
      </c>
    </row>
    <row r="2" spans="1:11" x14ac:dyDescent="0.2">
      <c r="A2" s="1" t="s">
        <v>243</v>
      </c>
      <c r="B2" s="1" t="s">
        <v>242</v>
      </c>
      <c r="C2" s="1" t="s">
        <v>241</v>
      </c>
      <c r="D2" s="1" t="s">
        <v>240</v>
      </c>
      <c r="E2" s="1" t="s">
        <v>239</v>
      </c>
      <c r="F2" s="1" t="s">
        <v>238</v>
      </c>
      <c r="G2" s="1" t="s">
        <v>237</v>
      </c>
      <c r="H2" s="1" t="s">
        <v>236</v>
      </c>
      <c r="I2" s="1" t="s">
        <v>235</v>
      </c>
      <c r="J2" s="1" t="s">
        <v>234</v>
      </c>
      <c r="K2" s="1" t="s">
        <v>233</v>
      </c>
    </row>
    <row r="3" spans="1:11" x14ac:dyDescent="0.2">
      <c r="A3" s="27">
        <v>43587</v>
      </c>
      <c r="B3" s="26">
        <v>-2</v>
      </c>
      <c r="C3" s="1" t="s">
        <v>165</v>
      </c>
      <c r="D3" s="1" t="s">
        <v>125</v>
      </c>
      <c r="E3" s="1" t="s">
        <v>232</v>
      </c>
      <c r="F3" s="26" t="s">
        <v>231</v>
      </c>
      <c r="G3" s="26">
        <f t="shared" ref="G3:G34" si="0">G4+B3</f>
        <v>10828.5</v>
      </c>
      <c r="H3" s="1" t="s">
        <v>66</v>
      </c>
      <c r="I3" s="1" t="s">
        <v>65</v>
      </c>
      <c r="J3" s="1" t="s">
        <v>64</v>
      </c>
      <c r="K3" s="1" t="s">
        <v>63</v>
      </c>
    </row>
    <row r="4" spans="1:11" x14ac:dyDescent="0.2">
      <c r="A4" s="27">
        <v>43570</v>
      </c>
      <c r="B4" s="26">
        <v>400</v>
      </c>
      <c r="C4" s="1" t="s">
        <v>230</v>
      </c>
      <c r="D4" s="1" t="s">
        <v>87</v>
      </c>
      <c r="E4" s="1" t="s">
        <v>229</v>
      </c>
      <c r="F4" s="26" t="s">
        <v>228</v>
      </c>
      <c r="G4" s="26">
        <f t="shared" si="0"/>
        <v>10830.5</v>
      </c>
      <c r="H4" s="1" t="s">
        <v>66</v>
      </c>
      <c r="I4" s="1" t="s">
        <v>65</v>
      </c>
      <c r="J4" s="1" t="s">
        <v>64</v>
      </c>
      <c r="K4" s="1" t="s">
        <v>63</v>
      </c>
    </row>
    <row r="5" spans="1:11" x14ac:dyDescent="0.2">
      <c r="A5" s="27">
        <v>43556</v>
      </c>
      <c r="B5" s="26">
        <v>-8</v>
      </c>
      <c r="C5" s="1" t="s">
        <v>165</v>
      </c>
      <c r="D5" s="1" t="s">
        <v>125</v>
      </c>
      <c r="E5" s="1" t="s">
        <v>201</v>
      </c>
      <c r="F5" s="26" t="s">
        <v>227</v>
      </c>
      <c r="G5" s="26">
        <f t="shared" si="0"/>
        <v>10430.5</v>
      </c>
      <c r="H5" s="1" t="s">
        <v>66</v>
      </c>
      <c r="I5" s="1" t="s">
        <v>65</v>
      </c>
      <c r="J5" s="1" t="s">
        <v>64</v>
      </c>
      <c r="K5" s="1" t="s">
        <v>63</v>
      </c>
    </row>
    <row r="6" spans="1:11" x14ac:dyDescent="0.2">
      <c r="A6" s="27">
        <v>43556</v>
      </c>
      <c r="B6" s="26">
        <v>240</v>
      </c>
      <c r="C6" s="1" t="s">
        <v>198</v>
      </c>
      <c r="D6" s="1" t="s">
        <v>70</v>
      </c>
      <c r="E6" s="1" t="s">
        <v>226</v>
      </c>
      <c r="F6" s="26" t="s">
        <v>71</v>
      </c>
      <c r="G6" s="26">
        <f t="shared" si="0"/>
        <v>10438.5</v>
      </c>
      <c r="H6" s="1" t="s">
        <v>66</v>
      </c>
      <c r="I6" s="1" t="s">
        <v>65</v>
      </c>
      <c r="J6" s="1" t="s">
        <v>64</v>
      </c>
      <c r="K6" s="1" t="s">
        <v>63</v>
      </c>
    </row>
    <row r="7" spans="1:11" x14ac:dyDescent="0.2">
      <c r="A7" s="27">
        <v>43551</v>
      </c>
      <c r="B7" s="26">
        <v>220</v>
      </c>
      <c r="C7" s="1" t="s">
        <v>156</v>
      </c>
      <c r="D7" s="1" t="s">
        <v>90</v>
      </c>
      <c r="E7" s="1" t="s">
        <v>225</v>
      </c>
      <c r="F7" s="26" t="s">
        <v>224</v>
      </c>
      <c r="G7" s="26">
        <f t="shared" si="0"/>
        <v>10198.5</v>
      </c>
      <c r="H7" s="1" t="s">
        <v>66</v>
      </c>
      <c r="I7" s="1" t="s">
        <v>65</v>
      </c>
      <c r="J7" s="1" t="s">
        <v>64</v>
      </c>
      <c r="K7" s="1" t="s">
        <v>63</v>
      </c>
    </row>
    <row r="8" spans="1:11" x14ac:dyDescent="0.2">
      <c r="A8" s="27">
        <v>43542</v>
      </c>
      <c r="B8" s="26">
        <v>260</v>
      </c>
      <c r="C8" s="1" t="s">
        <v>162</v>
      </c>
      <c r="D8" s="1" t="s">
        <v>161</v>
      </c>
      <c r="E8" s="1" t="s">
        <v>223</v>
      </c>
      <c r="F8" s="26" t="s">
        <v>222</v>
      </c>
      <c r="G8" s="26">
        <f t="shared" si="0"/>
        <v>9978.5</v>
      </c>
      <c r="H8" s="1" t="s">
        <v>66</v>
      </c>
      <c r="I8" s="1" t="s">
        <v>65</v>
      </c>
      <c r="J8" s="1" t="s">
        <v>64</v>
      </c>
      <c r="K8" s="1" t="s">
        <v>63</v>
      </c>
    </row>
    <row r="9" spans="1:11" x14ac:dyDescent="0.2">
      <c r="A9" s="27">
        <v>43528</v>
      </c>
      <c r="B9" s="26">
        <v>160</v>
      </c>
      <c r="C9" s="1" t="s">
        <v>198</v>
      </c>
      <c r="D9" s="1" t="s">
        <v>70</v>
      </c>
      <c r="E9" s="1" t="s">
        <v>221</v>
      </c>
      <c r="F9" s="26" t="s">
        <v>220</v>
      </c>
      <c r="G9" s="26">
        <f t="shared" si="0"/>
        <v>9718.5</v>
      </c>
      <c r="H9" s="1" t="s">
        <v>66</v>
      </c>
      <c r="I9" s="1" t="s">
        <v>65</v>
      </c>
      <c r="J9" s="1" t="s">
        <v>64</v>
      </c>
      <c r="K9" s="1" t="s">
        <v>63</v>
      </c>
    </row>
    <row r="10" spans="1:11" x14ac:dyDescent="0.2">
      <c r="A10" s="27">
        <v>43525</v>
      </c>
      <c r="B10" s="26">
        <v>-6</v>
      </c>
      <c r="C10" s="1" t="s">
        <v>165</v>
      </c>
      <c r="D10" s="1" t="s">
        <v>125</v>
      </c>
      <c r="E10" s="1" t="s">
        <v>187</v>
      </c>
      <c r="F10" s="26" t="s">
        <v>219</v>
      </c>
      <c r="G10" s="26">
        <f t="shared" si="0"/>
        <v>9558.5</v>
      </c>
      <c r="H10" s="1" t="s">
        <v>66</v>
      </c>
      <c r="I10" s="1" t="s">
        <v>65</v>
      </c>
      <c r="J10" s="1" t="s">
        <v>64</v>
      </c>
      <c r="K10" s="1" t="s">
        <v>63</v>
      </c>
    </row>
    <row r="11" spans="1:11" x14ac:dyDescent="0.2">
      <c r="A11" s="27">
        <v>43521</v>
      </c>
      <c r="B11" s="26">
        <v>330</v>
      </c>
      <c r="C11" s="1" t="s">
        <v>198</v>
      </c>
      <c r="D11" s="1" t="s">
        <v>70</v>
      </c>
      <c r="E11" s="1" t="s">
        <v>218</v>
      </c>
      <c r="F11" s="26" t="s">
        <v>217</v>
      </c>
      <c r="G11" s="26">
        <f t="shared" si="0"/>
        <v>9564.5</v>
      </c>
      <c r="H11" s="1" t="s">
        <v>66</v>
      </c>
      <c r="I11" s="1" t="s">
        <v>65</v>
      </c>
      <c r="J11" s="1" t="s">
        <v>64</v>
      </c>
      <c r="K11" s="1" t="s">
        <v>63</v>
      </c>
    </row>
    <row r="12" spans="1:11" x14ac:dyDescent="0.2">
      <c r="A12" s="27">
        <v>43514</v>
      </c>
      <c r="B12" s="26">
        <v>500</v>
      </c>
      <c r="C12" s="1" t="s">
        <v>162</v>
      </c>
      <c r="D12" s="1" t="s">
        <v>161</v>
      </c>
      <c r="E12" s="1" t="s">
        <v>216</v>
      </c>
      <c r="F12" s="26" t="s">
        <v>215</v>
      </c>
      <c r="G12" s="26">
        <f t="shared" si="0"/>
        <v>9234.5</v>
      </c>
      <c r="H12" s="1" t="s">
        <v>66</v>
      </c>
      <c r="I12" s="1" t="s">
        <v>65</v>
      </c>
      <c r="J12" s="1" t="s">
        <v>64</v>
      </c>
      <c r="K12" s="1" t="s">
        <v>63</v>
      </c>
    </row>
    <row r="13" spans="1:11" x14ac:dyDescent="0.2">
      <c r="A13" s="27">
        <v>43500</v>
      </c>
      <c r="B13" s="26">
        <v>520</v>
      </c>
      <c r="C13" s="1" t="s">
        <v>162</v>
      </c>
      <c r="D13" s="1" t="s">
        <v>161</v>
      </c>
      <c r="E13" s="1" t="s">
        <v>214</v>
      </c>
      <c r="F13" s="26" t="s">
        <v>213</v>
      </c>
      <c r="G13" s="26">
        <f t="shared" si="0"/>
        <v>8734.5</v>
      </c>
      <c r="H13" s="1" t="s">
        <v>66</v>
      </c>
      <c r="I13" s="1" t="s">
        <v>65</v>
      </c>
      <c r="J13" s="1" t="s">
        <v>64</v>
      </c>
      <c r="K13" s="1" t="s">
        <v>63</v>
      </c>
    </row>
    <row r="14" spans="1:11" x14ac:dyDescent="0.2">
      <c r="A14" s="27">
        <v>43497</v>
      </c>
      <c r="B14" s="26">
        <v>-6</v>
      </c>
      <c r="C14" s="1" t="s">
        <v>165</v>
      </c>
      <c r="D14" s="1" t="s">
        <v>125</v>
      </c>
      <c r="E14" s="1" t="s">
        <v>187</v>
      </c>
      <c r="F14" s="26" t="s">
        <v>212</v>
      </c>
      <c r="G14" s="26">
        <f t="shared" si="0"/>
        <v>8214.5</v>
      </c>
      <c r="H14" s="1" t="s">
        <v>66</v>
      </c>
      <c r="I14" s="1" t="s">
        <v>65</v>
      </c>
      <c r="J14" s="1" t="s">
        <v>64</v>
      </c>
      <c r="K14" s="1" t="s">
        <v>63</v>
      </c>
    </row>
    <row r="15" spans="1:11" x14ac:dyDescent="0.2">
      <c r="A15" s="27">
        <v>43493</v>
      </c>
      <c r="B15" s="26">
        <v>10</v>
      </c>
      <c r="C15" s="1" t="s">
        <v>198</v>
      </c>
      <c r="D15" s="1" t="s">
        <v>70</v>
      </c>
      <c r="E15" s="1" t="s">
        <v>211</v>
      </c>
      <c r="F15" s="26" t="s">
        <v>210</v>
      </c>
      <c r="G15" s="26">
        <f t="shared" si="0"/>
        <v>8220.5</v>
      </c>
      <c r="H15" s="1" t="s">
        <v>66</v>
      </c>
      <c r="I15" s="1" t="s">
        <v>65</v>
      </c>
      <c r="J15" s="1" t="s">
        <v>64</v>
      </c>
      <c r="K15" s="1" t="s">
        <v>63</v>
      </c>
    </row>
    <row r="16" spans="1:11" x14ac:dyDescent="0.2">
      <c r="A16" s="27">
        <v>43493</v>
      </c>
      <c r="B16" s="26">
        <v>210</v>
      </c>
      <c r="C16" s="1" t="s">
        <v>198</v>
      </c>
      <c r="D16" s="1" t="s">
        <v>70</v>
      </c>
      <c r="E16" s="1" t="s">
        <v>209</v>
      </c>
      <c r="F16" s="26" t="s">
        <v>71</v>
      </c>
      <c r="G16" s="26">
        <f t="shared" si="0"/>
        <v>8210.5</v>
      </c>
      <c r="H16" s="1" t="s">
        <v>66</v>
      </c>
      <c r="I16" s="1" t="s">
        <v>65</v>
      </c>
      <c r="J16" s="1" t="s">
        <v>64</v>
      </c>
      <c r="K16" s="1" t="s">
        <v>63</v>
      </c>
    </row>
    <row r="17" spans="1:11" x14ac:dyDescent="0.2">
      <c r="A17" s="27">
        <v>43486</v>
      </c>
      <c r="B17" s="26">
        <v>680</v>
      </c>
      <c r="C17" s="1" t="s">
        <v>162</v>
      </c>
      <c r="D17" s="1" t="s">
        <v>161</v>
      </c>
      <c r="E17" s="1" t="s">
        <v>208</v>
      </c>
      <c r="F17" s="26" t="s">
        <v>207</v>
      </c>
      <c r="G17" s="26">
        <f t="shared" si="0"/>
        <v>8000.5</v>
      </c>
      <c r="H17" s="1" t="s">
        <v>66</v>
      </c>
      <c r="I17" s="1" t="s">
        <v>65</v>
      </c>
      <c r="J17" s="1" t="s">
        <v>64</v>
      </c>
      <c r="K17" s="1" t="s">
        <v>63</v>
      </c>
    </row>
    <row r="18" spans="1:11" x14ac:dyDescent="0.2">
      <c r="A18" s="27">
        <v>43469</v>
      </c>
      <c r="B18" s="26">
        <v>-750</v>
      </c>
      <c r="C18" s="1" t="s">
        <v>63</v>
      </c>
      <c r="D18" s="1" t="s">
        <v>68</v>
      </c>
      <c r="E18" s="1" t="s">
        <v>67</v>
      </c>
      <c r="F18" s="26" t="s">
        <v>206</v>
      </c>
      <c r="G18" s="26">
        <f t="shared" si="0"/>
        <v>7320.5</v>
      </c>
      <c r="H18" s="1" t="s">
        <v>66</v>
      </c>
      <c r="I18" s="1" t="s">
        <v>65</v>
      </c>
      <c r="J18" s="1" t="s">
        <v>64</v>
      </c>
      <c r="K18" s="1" t="s">
        <v>63</v>
      </c>
    </row>
    <row r="19" spans="1:11" x14ac:dyDescent="0.2">
      <c r="A19" s="27">
        <v>43467</v>
      </c>
      <c r="B19" s="26">
        <v>-500</v>
      </c>
      <c r="C19" s="1">
        <v>519000</v>
      </c>
      <c r="D19" s="1" t="s">
        <v>125</v>
      </c>
      <c r="E19" s="1" t="s">
        <v>124</v>
      </c>
      <c r="F19" s="26" t="s">
        <v>205</v>
      </c>
      <c r="G19" s="26">
        <f t="shared" si="0"/>
        <v>8070.5</v>
      </c>
      <c r="H19" s="1" t="s">
        <v>66</v>
      </c>
      <c r="I19" s="1" t="s">
        <v>65</v>
      </c>
      <c r="J19" s="1" t="s">
        <v>64</v>
      </c>
      <c r="K19" s="1" t="s">
        <v>63</v>
      </c>
    </row>
    <row r="20" spans="1:11" x14ac:dyDescent="0.2">
      <c r="A20" s="27">
        <v>43467</v>
      </c>
      <c r="B20" s="26">
        <v>-4</v>
      </c>
      <c r="C20" s="1" t="s">
        <v>165</v>
      </c>
      <c r="D20" s="1" t="s">
        <v>125</v>
      </c>
      <c r="E20" s="1" t="s">
        <v>204</v>
      </c>
      <c r="F20" s="26" t="s">
        <v>71</v>
      </c>
      <c r="G20" s="26">
        <f t="shared" si="0"/>
        <v>8570.5</v>
      </c>
      <c r="H20" s="1" t="s">
        <v>66</v>
      </c>
      <c r="I20" s="1" t="s">
        <v>65</v>
      </c>
      <c r="J20" s="1" t="s">
        <v>64</v>
      </c>
      <c r="K20" s="1" t="s">
        <v>63</v>
      </c>
    </row>
    <row r="21" spans="1:11" x14ac:dyDescent="0.2">
      <c r="A21" s="27">
        <v>43444</v>
      </c>
      <c r="B21" s="26">
        <v>400</v>
      </c>
      <c r="C21" s="1" t="s">
        <v>162</v>
      </c>
      <c r="D21" s="1" t="s">
        <v>161</v>
      </c>
      <c r="E21" s="1" t="s">
        <v>203</v>
      </c>
      <c r="F21" s="26" t="s">
        <v>202</v>
      </c>
      <c r="G21" s="26">
        <f t="shared" si="0"/>
        <v>8574.5</v>
      </c>
      <c r="H21" s="1" t="s">
        <v>66</v>
      </c>
      <c r="I21" s="1" t="s">
        <v>65</v>
      </c>
      <c r="J21" s="1" t="s">
        <v>64</v>
      </c>
      <c r="K21" s="1" t="s">
        <v>63</v>
      </c>
    </row>
    <row r="22" spans="1:11" x14ac:dyDescent="0.2">
      <c r="A22" s="27">
        <v>43437</v>
      </c>
      <c r="B22" s="26">
        <v>-8</v>
      </c>
      <c r="C22" s="1" t="s">
        <v>165</v>
      </c>
      <c r="D22" s="1" t="s">
        <v>125</v>
      </c>
      <c r="E22" s="1" t="s">
        <v>201</v>
      </c>
      <c r="F22" s="26" t="s">
        <v>200</v>
      </c>
      <c r="G22" s="26">
        <f t="shared" si="0"/>
        <v>8174.5</v>
      </c>
      <c r="H22" s="1" t="s">
        <v>66</v>
      </c>
      <c r="I22" s="1" t="s">
        <v>65</v>
      </c>
      <c r="J22" s="1" t="s">
        <v>64</v>
      </c>
      <c r="K22" s="1" t="s">
        <v>63</v>
      </c>
    </row>
    <row r="23" spans="1:11" x14ac:dyDescent="0.2">
      <c r="A23" s="27">
        <v>43437</v>
      </c>
      <c r="B23" s="26">
        <v>760</v>
      </c>
      <c r="C23" s="1" t="s">
        <v>156</v>
      </c>
      <c r="D23" s="1" t="s">
        <v>90</v>
      </c>
      <c r="E23" s="1" t="s">
        <v>199</v>
      </c>
      <c r="F23" s="26" t="s">
        <v>71</v>
      </c>
      <c r="G23" s="26">
        <f t="shared" si="0"/>
        <v>8182.5</v>
      </c>
      <c r="H23" s="1" t="s">
        <v>66</v>
      </c>
      <c r="I23" s="1" t="s">
        <v>65</v>
      </c>
      <c r="J23" s="1" t="s">
        <v>64</v>
      </c>
      <c r="K23" s="1" t="s">
        <v>63</v>
      </c>
    </row>
    <row r="24" spans="1:11" x14ac:dyDescent="0.2">
      <c r="A24" s="27">
        <v>43430</v>
      </c>
      <c r="B24" s="26">
        <v>240</v>
      </c>
      <c r="C24" s="1" t="s">
        <v>198</v>
      </c>
      <c r="D24" s="1" t="s">
        <v>70</v>
      </c>
      <c r="E24" s="1" t="s">
        <v>197</v>
      </c>
      <c r="F24" s="26" t="s">
        <v>196</v>
      </c>
      <c r="G24" s="26">
        <f t="shared" si="0"/>
        <v>7422.5</v>
      </c>
      <c r="H24" s="1" t="s">
        <v>66</v>
      </c>
      <c r="I24" s="1" t="s">
        <v>65</v>
      </c>
      <c r="J24" s="1" t="s">
        <v>64</v>
      </c>
      <c r="K24" s="1" t="s">
        <v>63</v>
      </c>
    </row>
    <row r="25" spans="1:11" x14ac:dyDescent="0.2">
      <c r="A25" s="27">
        <v>43423</v>
      </c>
      <c r="B25" s="26">
        <v>480</v>
      </c>
      <c r="C25" s="1" t="s">
        <v>162</v>
      </c>
      <c r="D25" s="1" t="s">
        <v>161</v>
      </c>
      <c r="E25" s="1" t="s">
        <v>195</v>
      </c>
      <c r="F25" s="26" t="s">
        <v>194</v>
      </c>
      <c r="G25" s="26">
        <f t="shared" si="0"/>
        <v>7182.5</v>
      </c>
      <c r="H25" s="1" t="s">
        <v>66</v>
      </c>
      <c r="I25" s="1" t="s">
        <v>65</v>
      </c>
      <c r="J25" s="1" t="s">
        <v>64</v>
      </c>
      <c r="K25" s="1" t="s">
        <v>63</v>
      </c>
    </row>
    <row r="26" spans="1:11" x14ac:dyDescent="0.2">
      <c r="A26" s="27">
        <v>43416</v>
      </c>
      <c r="B26" s="26">
        <v>400</v>
      </c>
      <c r="C26" s="1" t="s">
        <v>193</v>
      </c>
      <c r="D26" s="1" t="s">
        <v>192</v>
      </c>
      <c r="E26" s="1" t="s">
        <v>191</v>
      </c>
      <c r="F26" s="26" t="s">
        <v>190</v>
      </c>
      <c r="G26" s="26">
        <f t="shared" si="0"/>
        <v>6702.5</v>
      </c>
      <c r="H26" s="1" t="s">
        <v>66</v>
      </c>
      <c r="I26" s="1" t="s">
        <v>65</v>
      </c>
      <c r="J26" s="1" t="s">
        <v>64</v>
      </c>
      <c r="K26" s="1" t="s">
        <v>63</v>
      </c>
    </row>
    <row r="27" spans="1:11" x14ac:dyDescent="0.2">
      <c r="A27" s="27">
        <v>43409</v>
      </c>
      <c r="B27" s="26">
        <v>-3</v>
      </c>
      <c r="C27" s="1" t="s">
        <v>63</v>
      </c>
      <c r="D27" s="1" t="s">
        <v>68</v>
      </c>
      <c r="E27" s="1" t="s">
        <v>67</v>
      </c>
      <c r="F27" s="26" t="s">
        <v>189</v>
      </c>
      <c r="G27" s="26">
        <f t="shared" si="0"/>
        <v>6302.5</v>
      </c>
      <c r="H27" s="1" t="s">
        <v>66</v>
      </c>
      <c r="I27" s="1" t="s">
        <v>65</v>
      </c>
      <c r="J27" s="1" t="s">
        <v>64</v>
      </c>
      <c r="K27" s="1" t="s">
        <v>63</v>
      </c>
    </row>
    <row r="28" spans="1:11" x14ac:dyDescent="0.2">
      <c r="A28" s="27">
        <v>43409</v>
      </c>
      <c r="B28" s="26">
        <v>380</v>
      </c>
      <c r="C28" s="1" t="s">
        <v>162</v>
      </c>
      <c r="D28" s="1" t="s">
        <v>161</v>
      </c>
      <c r="E28" s="1" t="s">
        <v>188</v>
      </c>
      <c r="F28" s="26" t="s">
        <v>71</v>
      </c>
      <c r="G28" s="26">
        <f t="shared" si="0"/>
        <v>6305.5</v>
      </c>
      <c r="H28" s="1" t="s">
        <v>66</v>
      </c>
      <c r="I28" s="1" t="s">
        <v>65</v>
      </c>
      <c r="J28" s="1" t="s">
        <v>64</v>
      </c>
      <c r="K28" s="1" t="s">
        <v>63</v>
      </c>
    </row>
    <row r="29" spans="1:11" x14ac:dyDescent="0.2">
      <c r="A29" s="27">
        <v>43405</v>
      </c>
      <c r="B29" s="26">
        <v>-6</v>
      </c>
      <c r="C29" s="1" t="s">
        <v>165</v>
      </c>
      <c r="D29" s="1" t="s">
        <v>125</v>
      </c>
      <c r="E29" s="1" t="s">
        <v>187</v>
      </c>
      <c r="F29" s="26" t="s">
        <v>186</v>
      </c>
      <c r="G29" s="26">
        <f t="shared" si="0"/>
        <v>5925.5</v>
      </c>
      <c r="H29" s="1" t="s">
        <v>66</v>
      </c>
      <c r="I29" s="1" t="s">
        <v>65</v>
      </c>
      <c r="J29" s="1" t="s">
        <v>64</v>
      </c>
      <c r="K29" s="1" t="s">
        <v>63</v>
      </c>
    </row>
    <row r="30" spans="1:11" x14ac:dyDescent="0.2">
      <c r="A30" s="27">
        <v>43402</v>
      </c>
      <c r="B30" s="26">
        <v>-200</v>
      </c>
      <c r="C30" s="1" t="s">
        <v>185</v>
      </c>
      <c r="D30" s="1" t="s">
        <v>184</v>
      </c>
      <c r="E30" s="1" t="s">
        <v>183</v>
      </c>
      <c r="F30" s="26" t="s">
        <v>182</v>
      </c>
      <c r="G30" s="26">
        <f t="shared" si="0"/>
        <v>5931.5</v>
      </c>
      <c r="H30" s="1" t="s">
        <v>66</v>
      </c>
      <c r="I30" s="1" t="s">
        <v>65</v>
      </c>
      <c r="J30" s="1" t="s">
        <v>64</v>
      </c>
      <c r="K30" s="1" t="s">
        <v>181</v>
      </c>
    </row>
    <row r="31" spans="1:11" x14ac:dyDescent="0.2">
      <c r="A31" s="27">
        <v>43402</v>
      </c>
      <c r="B31" s="26">
        <v>400</v>
      </c>
      <c r="C31" s="1" t="s">
        <v>156</v>
      </c>
      <c r="D31" s="1" t="s">
        <v>90</v>
      </c>
      <c r="E31" s="1" t="s">
        <v>180</v>
      </c>
      <c r="F31" s="26" t="s">
        <v>71</v>
      </c>
      <c r="G31" s="26">
        <f t="shared" si="0"/>
        <v>6131.5</v>
      </c>
      <c r="H31" s="1" t="s">
        <v>66</v>
      </c>
      <c r="I31" s="1" t="s">
        <v>65</v>
      </c>
      <c r="J31" s="1" t="s">
        <v>64</v>
      </c>
      <c r="K31" s="1" t="s">
        <v>63</v>
      </c>
    </row>
    <row r="32" spans="1:11" x14ac:dyDescent="0.2">
      <c r="A32" s="27">
        <v>43397</v>
      </c>
      <c r="B32" s="26">
        <v>300</v>
      </c>
      <c r="C32" s="1" t="s">
        <v>179</v>
      </c>
      <c r="D32" s="1" t="s">
        <v>178</v>
      </c>
      <c r="E32" s="1" t="s">
        <v>177</v>
      </c>
      <c r="F32" s="26" t="s">
        <v>176</v>
      </c>
      <c r="G32" s="26">
        <f t="shared" si="0"/>
        <v>5731.5</v>
      </c>
      <c r="H32" s="1" t="s">
        <v>66</v>
      </c>
      <c r="I32" s="1" t="s">
        <v>65</v>
      </c>
      <c r="J32" s="1" t="s">
        <v>64</v>
      </c>
      <c r="K32" s="1" t="s">
        <v>63</v>
      </c>
    </row>
    <row r="33" spans="1:11" x14ac:dyDescent="0.2">
      <c r="A33" s="27">
        <v>43388</v>
      </c>
      <c r="B33" s="26">
        <v>465</v>
      </c>
      <c r="C33" s="1" t="s">
        <v>139</v>
      </c>
      <c r="D33" s="1" t="s">
        <v>138</v>
      </c>
      <c r="E33" s="1" t="s">
        <v>175</v>
      </c>
      <c r="F33" s="26" t="s">
        <v>174</v>
      </c>
      <c r="G33" s="26">
        <f t="shared" si="0"/>
        <v>5431.5</v>
      </c>
      <c r="H33" s="1" t="s">
        <v>66</v>
      </c>
      <c r="I33" s="1" t="s">
        <v>65</v>
      </c>
      <c r="J33" s="1" t="s">
        <v>64</v>
      </c>
      <c r="K33" s="1" t="s">
        <v>63</v>
      </c>
    </row>
    <row r="34" spans="1:11" x14ac:dyDescent="0.2">
      <c r="A34" s="27">
        <v>43377</v>
      </c>
      <c r="B34" s="26">
        <v>-600</v>
      </c>
      <c r="C34" s="1" t="s">
        <v>170</v>
      </c>
      <c r="D34" s="1" t="s">
        <v>169</v>
      </c>
      <c r="E34" s="1" t="s">
        <v>173</v>
      </c>
      <c r="F34" s="26" t="s">
        <v>172</v>
      </c>
      <c r="G34" s="26">
        <f t="shared" si="0"/>
        <v>4966.5</v>
      </c>
      <c r="H34" s="1" t="s">
        <v>66</v>
      </c>
      <c r="I34" s="1" t="s">
        <v>65</v>
      </c>
      <c r="J34" s="1" t="s">
        <v>64</v>
      </c>
      <c r="K34" s="1" t="s">
        <v>171</v>
      </c>
    </row>
    <row r="35" spans="1:11" x14ac:dyDescent="0.2">
      <c r="A35" s="27">
        <v>43377</v>
      </c>
      <c r="B35" s="26">
        <v>-600</v>
      </c>
      <c r="C35" s="1" t="s">
        <v>170</v>
      </c>
      <c r="D35" s="1" t="s">
        <v>169</v>
      </c>
      <c r="E35" s="1" t="s">
        <v>168</v>
      </c>
      <c r="F35" s="26" t="s">
        <v>71</v>
      </c>
      <c r="G35" s="26">
        <f t="shared" ref="G35:G66" si="1">G36+B35</f>
        <v>5566.5</v>
      </c>
      <c r="H35" s="1" t="s">
        <v>66</v>
      </c>
      <c r="I35" s="1" t="s">
        <v>65</v>
      </c>
      <c r="J35" s="1" t="s">
        <v>64</v>
      </c>
      <c r="K35" s="1" t="s">
        <v>167</v>
      </c>
    </row>
    <row r="36" spans="1:11" x14ac:dyDescent="0.2">
      <c r="A36" s="27">
        <v>43376</v>
      </c>
      <c r="B36" s="26">
        <v>-3</v>
      </c>
      <c r="C36" s="1" t="s">
        <v>63</v>
      </c>
      <c r="D36" s="1" t="s">
        <v>68</v>
      </c>
      <c r="E36" s="1" t="s">
        <v>67</v>
      </c>
      <c r="F36" s="26" t="s">
        <v>166</v>
      </c>
      <c r="G36" s="26">
        <f t="shared" si="1"/>
        <v>6166.5</v>
      </c>
      <c r="H36" s="1" t="s">
        <v>66</v>
      </c>
      <c r="I36" s="1" t="s">
        <v>65</v>
      </c>
      <c r="J36" s="1" t="s">
        <v>64</v>
      </c>
      <c r="K36" s="1" t="s">
        <v>63</v>
      </c>
    </row>
    <row r="37" spans="1:11" x14ac:dyDescent="0.2">
      <c r="A37" s="27">
        <v>43374</v>
      </c>
      <c r="B37" s="26">
        <v>-10</v>
      </c>
      <c r="C37" s="1" t="s">
        <v>165</v>
      </c>
      <c r="D37" s="1" t="s">
        <v>125</v>
      </c>
      <c r="E37" s="1" t="s">
        <v>164</v>
      </c>
      <c r="F37" s="26" t="s">
        <v>163</v>
      </c>
      <c r="G37" s="26">
        <f t="shared" si="1"/>
        <v>6169.5</v>
      </c>
      <c r="H37" s="1" t="s">
        <v>66</v>
      </c>
      <c r="I37" s="1" t="s">
        <v>65</v>
      </c>
      <c r="J37" s="1" t="s">
        <v>64</v>
      </c>
      <c r="K37" s="1" t="s">
        <v>63</v>
      </c>
    </row>
    <row r="38" spans="1:11" x14ac:dyDescent="0.2">
      <c r="A38" s="27">
        <v>43367</v>
      </c>
      <c r="B38" s="26">
        <v>300</v>
      </c>
      <c r="C38" s="1" t="s">
        <v>162</v>
      </c>
      <c r="D38" s="1" t="s">
        <v>161</v>
      </c>
      <c r="E38" s="1" t="s">
        <v>160</v>
      </c>
      <c r="F38" s="26" t="s">
        <v>159</v>
      </c>
      <c r="G38" s="26">
        <f t="shared" si="1"/>
        <v>6179.5</v>
      </c>
      <c r="H38" s="1" t="s">
        <v>66</v>
      </c>
      <c r="I38" s="1" t="s">
        <v>65</v>
      </c>
      <c r="J38" s="1" t="s">
        <v>64</v>
      </c>
      <c r="K38" s="1" t="s">
        <v>63</v>
      </c>
    </row>
    <row r="39" spans="1:11" x14ac:dyDescent="0.2">
      <c r="A39" s="27">
        <v>43362</v>
      </c>
      <c r="B39" s="26">
        <v>200</v>
      </c>
      <c r="C39" s="1" t="s">
        <v>109</v>
      </c>
      <c r="D39" s="1" t="s">
        <v>96</v>
      </c>
      <c r="E39" s="1" t="s">
        <v>158</v>
      </c>
      <c r="F39" s="26" t="s">
        <v>157</v>
      </c>
      <c r="G39" s="26">
        <f t="shared" si="1"/>
        <v>5879.5</v>
      </c>
      <c r="H39" s="1" t="s">
        <v>66</v>
      </c>
      <c r="I39" s="1" t="s">
        <v>65</v>
      </c>
      <c r="J39" s="1" t="s">
        <v>64</v>
      </c>
      <c r="K39" s="1" t="s">
        <v>63</v>
      </c>
    </row>
    <row r="40" spans="1:11" x14ac:dyDescent="0.2">
      <c r="A40" s="27">
        <v>43361</v>
      </c>
      <c r="B40" s="26">
        <v>200</v>
      </c>
      <c r="C40" s="1" t="s">
        <v>156</v>
      </c>
      <c r="D40" s="1" t="s">
        <v>90</v>
      </c>
      <c r="E40" s="1" t="s">
        <v>155</v>
      </c>
      <c r="F40" s="26" t="s">
        <v>154</v>
      </c>
      <c r="G40" s="26">
        <f t="shared" si="1"/>
        <v>5679.5</v>
      </c>
      <c r="H40" s="1" t="s">
        <v>66</v>
      </c>
      <c r="I40" s="1" t="s">
        <v>65</v>
      </c>
      <c r="J40" s="1" t="s">
        <v>64</v>
      </c>
      <c r="K40" s="1" t="s">
        <v>63</v>
      </c>
    </row>
    <row r="41" spans="1:11" x14ac:dyDescent="0.2">
      <c r="A41" s="27">
        <v>43357</v>
      </c>
      <c r="B41" s="26">
        <v>300</v>
      </c>
      <c r="C41" s="1" t="s">
        <v>74</v>
      </c>
      <c r="D41" s="1" t="s">
        <v>153</v>
      </c>
      <c r="E41" s="1" t="s">
        <v>152</v>
      </c>
      <c r="F41" s="26" t="s">
        <v>151</v>
      </c>
      <c r="G41" s="26">
        <f t="shared" si="1"/>
        <v>5479.5</v>
      </c>
      <c r="H41" s="1" t="s">
        <v>66</v>
      </c>
      <c r="I41" s="1" t="s">
        <v>65</v>
      </c>
      <c r="J41" s="1" t="s">
        <v>64</v>
      </c>
      <c r="K41" s="1" t="s">
        <v>63</v>
      </c>
    </row>
    <row r="42" spans="1:11" x14ac:dyDescent="0.2">
      <c r="A42" s="27">
        <v>43357</v>
      </c>
      <c r="B42" s="26">
        <v>300</v>
      </c>
      <c r="C42" s="1" t="s">
        <v>150</v>
      </c>
      <c r="D42" s="1" t="s">
        <v>149</v>
      </c>
      <c r="E42" s="1" t="s">
        <v>148</v>
      </c>
      <c r="F42" s="26" t="s">
        <v>71</v>
      </c>
      <c r="G42" s="26">
        <f t="shared" si="1"/>
        <v>5179.5</v>
      </c>
      <c r="H42" s="1" t="s">
        <v>66</v>
      </c>
      <c r="I42" s="1" t="s">
        <v>65</v>
      </c>
      <c r="J42" s="1" t="s">
        <v>64</v>
      </c>
      <c r="K42" s="1" t="s">
        <v>63</v>
      </c>
    </row>
    <row r="43" spans="1:11" x14ac:dyDescent="0.2">
      <c r="A43" s="27">
        <v>43355</v>
      </c>
      <c r="B43" s="26">
        <v>-200</v>
      </c>
      <c r="C43" s="1" t="s">
        <v>97</v>
      </c>
      <c r="D43" s="1" t="s">
        <v>96</v>
      </c>
      <c r="E43" s="1" t="s">
        <v>147</v>
      </c>
      <c r="F43" s="26" t="s">
        <v>146</v>
      </c>
      <c r="G43" s="26">
        <f t="shared" si="1"/>
        <v>4879.5</v>
      </c>
      <c r="H43" s="1" t="s">
        <v>66</v>
      </c>
      <c r="I43" s="1" t="s">
        <v>65</v>
      </c>
      <c r="J43" s="1" t="s">
        <v>64</v>
      </c>
      <c r="K43" s="1" t="s">
        <v>145</v>
      </c>
    </row>
    <row r="44" spans="1:11" x14ac:dyDescent="0.2">
      <c r="A44" s="27">
        <v>43355</v>
      </c>
      <c r="B44" s="26">
        <v>-100</v>
      </c>
      <c r="C44" s="1" t="s">
        <v>97</v>
      </c>
      <c r="D44" s="1" t="s">
        <v>96</v>
      </c>
      <c r="E44" s="1" t="s">
        <v>144</v>
      </c>
      <c r="F44" s="26" t="s">
        <v>71</v>
      </c>
      <c r="G44" s="26">
        <f t="shared" si="1"/>
        <v>5079.5</v>
      </c>
      <c r="H44" s="1" t="s">
        <v>66</v>
      </c>
      <c r="I44" s="1" t="s">
        <v>65</v>
      </c>
      <c r="J44" s="1" t="s">
        <v>64</v>
      </c>
      <c r="K44" s="1" t="s">
        <v>143</v>
      </c>
    </row>
    <row r="45" spans="1:11" x14ac:dyDescent="0.2">
      <c r="A45" s="27">
        <v>43355</v>
      </c>
      <c r="B45" s="26">
        <v>350</v>
      </c>
      <c r="C45" s="1" t="s">
        <v>142</v>
      </c>
      <c r="D45" s="1" t="s">
        <v>141</v>
      </c>
      <c r="E45" s="1" t="s">
        <v>140</v>
      </c>
      <c r="F45" s="26" t="s">
        <v>71</v>
      </c>
      <c r="G45" s="26">
        <f t="shared" si="1"/>
        <v>5179.5</v>
      </c>
      <c r="H45" s="1" t="s">
        <v>66</v>
      </c>
      <c r="I45" s="1" t="s">
        <v>65</v>
      </c>
      <c r="J45" s="1" t="s">
        <v>64</v>
      </c>
      <c r="K45" s="1" t="s">
        <v>63</v>
      </c>
    </row>
    <row r="46" spans="1:11" x14ac:dyDescent="0.2">
      <c r="A46" s="27">
        <v>43355</v>
      </c>
      <c r="B46" s="26">
        <v>600</v>
      </c>
      <c r="C46" s="1" t="s">
        <v>139</v>
      </c>
      <c r="D46" s="1" t="s">
        <v>138</v>
      </c>
      <c r="E46" s="1" t="s">
        <v>137</v>
      </c>
      <c r="F46" s="26" t="s">
        <v>71</v>
      </c>
      <c r="G46" s="26">
        <f t="shared" si="1"/>
        <v>4829.5</v>
      </c>
      <c r="H46" s="1" t="s">
        <v>66</v>
      </c>
      <c r="I46" s="1" t="s">
        <v>65</v>
      </c>
      <c r="J46" s="1" t="s">
        <v>64</v>
      </c>
      <c r="K46" s="1" t="s">
        <v>63</v>
      </c>
    </row>
    <row r="47" spans="1:11" x14ac:dyDescent="0.2">
      <c r="A47" s="27">
        <v>43350</v>
      </c>
      <c r="B47" s="26">
        <v>300</v>
      </c>
      <c r="C47" s="1" t="s">
        <v>63</v>
      </c>
      <c r="D47" s="1" t="s">
        <v>136</v>
      </c>
      <c r="E47" s="1" t="s">
        <v>135</v>
      </c>
      <c r="F47" s="26" t="s">
        <v>134</v>
      </c>
      <c r="G47" s="26">
        <f t="shared" si="1"/>
        <v>4229.5</v>
      </c>
      <c r="H47" s="1" t="s">
        <v>66</v>
      </c>
      <c r="I47" s="1" t="s">
        <v>65</v>
      </c>
      <c r="J47" s="1" t="s">
        <v>64</v>
      </c>
      <c r="K47" s="1" t="s">
        <v>63</v>
      </c>
    </row>
    <row r="48" spans="1:11" x14ac:dyDescent="0.2">
      <c r="A48" s="27">
        <v>43350</v>
      </c>
      <c r="B48" s="26">
        <v>300</v>
      </c>
      <c r="C48" s="1" t="s">
        <v>63</v>
      </c>
      <c r="D48" s="1" t="s">
        <v>76</v>
      </c>
      <c r="E48" s="1" t="s">
        <v>75</v>
      </c>
      <c r="F48" s="26" t="s">
        <v>71</v>
      </c>
      <c r="G48" s="26">
        <f t="shared" si="1"/>
        <v>3929.5</v>
      </c>
      <c r="H48" s="1" t="s">
        <v>66</v>
      </c>
      <c r="I48" s="1" t="s">
        <v>65</v>
      </c>
      <c r="J48" s="1" t="s">
        <v>64</v>
      </c>
      <c r="K48" s="1" t="s">
        <v>63</v>
      </c>
    </row>
    <row r="49" spans="1:11" x14ac:dyDescent="0.2">
      <c r="A49" s="27">
        <v>43349</v>
      </c>
      <c r="B49" s="26">
        <v>300</v>
      </c>
      <c r="C49" s="1" t="s">
        <v>133</v>
      </c>
      <c r="D49" s="1" t="s">
        <v>132</v>
      </c>
      <c r="E49" s="1" t="s">
        <v>131</v>
      </c>
      <c r="F49" s="26" t="s">
        <v>130</v>
      </c>
      <c r="G49" s="26">
        <f t="shared" si="1"/>
        <v>3629.5</v>
      </c>
      <c r="H49" s="1" t="s">
        <v>66</v>
      </c>
      <c r="I49" s="1" t="s">
        <v>65</v>
      </c>
      <c r="J49" s="1" t="s">
        <v>64</v>
      </c>
      <c r="K49" s="1" t="s">
        <v>63</v>
      </c>
    </row>
    <row r="50" spans="1:11" x14ac:dyDescent="0.2">
      <c r="A50" s="27">
        <v>43348</v>
      </c>
      <c r="B50" s="26">
        <v>-3</v>
      </c>
      <c r="C50" s="1" t="s">
        <v>63</v>
      </c>
      <c r="D50" s="1" t="s">
        <v>68</v>
      </c>
      <c r="E50" s="1" t="s">
        <v>67</v>
      </c>
      <c r="F50" s="26" t="s">
        <v>129</v>
      </c>
      <c r="G50" s="26">
        <f t="shared" si="1"/>
        <v>3329.5</v>
      </c>
      <c r="H50" s="1" t="s">
        <v>66</v>
      </c>
      <c r="I50" s="1" t="s">
        <v>65</v>
      </c>
      <c r="J50" s="1" t="s">
        <v>64</v>
      </c>
      <c r="K50" s="1" t="s">
        <v>63</v>
      </c>
    </row>
    <row r="51" spans="1:11" x14ac:dyDescent="0.2">
      <c r="A51" s="27">
        <v>43347</v>
      </c>
      <c r="B51" s="26">
        <v>300</v>
      </c>
      <c r="C51" s="1" t="s">
        <v>63</v>
      </c>
      <c r="D51" s="1" t="s">
        <v>128</v>
      </c>
      <c r="E51" s="1" t="s">
        <v>127</v>
      </c>
      <c r="F51" s="26" t="s">
        <v>126</v>
      </c>
      <c r="G51" s="26">
        <f t="shared" si="1"/>
        <v>3332.5</v>
      </c>
      <c r="H51" s="1" t="s">
        <v>66</v>
      </c>
      <c r="I51" s="1" t="s">
        <v>65</v>
      </c>
      <c r="J51" s="1" t="s">
        <v>64</v>
      </c>
      <c r="K51" s="1" t="s">
        <v>63</v>
      </c>
    </row>
    <row r="52" spans="1:11" x14ac:dyDescent="0.2">
      <c r="A52" s="27">
        <v>43346</v>
      </c>
      <c r="B52" s="26">
        <v>-166</v>
      </c>
      <c r="C52" s="1">
        <v>519000</v>
      </c>
      <c r="D52" s="1" t="s">
        <v>125</v>
      </c>
      <c r="E52" s="1" t="s">
        <v>124</v>
      </c>
      <c r="F52" s="26" t="s">
        <v>123</v>
      </c>
      <c r="G52" s="26">
        <f t="shared" si="1"/>
        <v>3032.5</v>
      </c>
      <c r="H52" s="1" t="s">
        <v>66</v>
      </c>
      <c r="I52" s="1" t="s">
        <v>65</v>
      </c>
      <c r="J52" s="1" t="s">
        <v>64</v>
      </c>
      <c r="K52" s="1" t="s">
        <v>63</v>
      </c>
    </row>
    <row r="53" spans="1:11" x14ac:dyDescent="0.2">
      <c r="A53" s="27">
        <v>43346</v>
      </c>
      <c r="B53" s="26">
        <v>300</v>
      </c>
      <c r="C53" s="1" t="s">
        <v>109</v>
      </c>
      <c r="D53" s="1" t="s">
        <v>122</v>
      </c>
      <c r="E53" s="1" t="s">
        <v>121</v>
      </c>
      <c r="F53" s="26" t="s">
        <v>71</v>
      </c>
      <c r="G53" s="26">
        <f t="shared" si="1"/>
        <v>3198.5</v>
      </c>
      <c r="H53" s="1" t="s">
        <v>66</v>
      </c>
      <c r="I53" s="1" t="s">
        <v>65</v>
      </c>
      <c r="J53" s="1" t="s">
        <v>64</v>
      </c>
      <c r="K53" s="1" t="s">
        <v>63</v>
      </c>
    </row>
    <row r="54" spans="1:11" x14ac:dyDescent="0.2">
      <c r="A54" s="27">
        <v>43343</v>
      </c>
      <c r="B54" s="26">
        <v>300</v>
      </c>
      <c r="C54" s="1" t="s">
        <v>74</v>
      </c>
      <c r="D54" s="1" t="s">
        <v>120</v>
      </c>
      <c r="E54" s="1" t="s">
        <v>119</v>
      </c>
      <c r="F54" s="26" t="s">
        <v>118</v>
      </c>
      <c r="G54" s="26">
        <f t="shared" si="1"/>
        <v>2898.5</v>
      </c>
      <c r="H54" s="1" t="s">
        <v>66</v>
      </c>
      <c r="I54" s="1" t="s">
        <v>65</v>
      </c>
      <c r="J54" s="1" t="s">
        <v>64</v>
      </c>
      <c r="K54" s="1" t="s">
        <v>63</v>
      </c>
    </row>
    <row r="55" spans="1:11" x14ac:dyDescent="0.2">
      <c r="A55" s="27">
        <v>43341</v>
      </c>
      <c r="B55" s="26">
        <v>300</v>
      </c>
      <c r="C55" s="1" t="s">
        <v>63</v>
      </c>
      <c r="D55" s="1" t="s">
        <v>117</v>
      </c>
      <c r="E55" s="1" t="s">
        <v>116</v>
      </c>
      <c r="F55" s="26" t="s">
        <v>115</v>
      </c>
      <c r="G55" s="26">
        <f t="shared" si="1"/>
        <v>2598.5</v>
      </c>
      <c r="H55" s="1" t="s">
        <v>66</v>
      </c>
      <c r="I55" s="1" t="s">
        <v>65</v>
      </c>
      <c r="J55" s="1" t="s">
        <v>64</v>
      </c>
      <c r="K55" s="1" t="s">
        <v>63</v>
      </c>
    </row>
    <row r="56" spans="1:11" x14ac:dyDescent="0.2">
      <c r="A56" s="27">
        <v>43339</v>
      </c>
      <c r="B56" s="26">
        <v>300</v>
      </c>
      <c r="C56" s="1" t="s">
        <v>63</v>
      </c>
      <c r="D56" s="1" t="s">
        <v>114</v>
      </c>
      <c r="E56" s="1" t="s">
        <v>113</v>
      </c>
      <c r="F56" s="26" t="s">
        <v>112</v>
      </c>
      <c r="G56" s="26">
        <f t="shared" si="1"/>
        <v>2298.5</v>
      </c>
      <c r="H56" s="1" t="s">
        <v>66</v>
      </c>
      <c r="I56" s="1" t="s">
        <v>65</v>
      </c>
      <c r="J56" s="1" t="s">
        <v>64</v>
      </c>
      <c r="K56" s="1" t="s">
        <v>63</v>
      </c>
    </row>
    <row r="57" spans="1:11" x14ac:dyDescent="0.2">
      <c r="A57" s="27">
        <v>43339</v>
      </c>
      <c r="B57" s="26">
        <v>300</v>
      </c>
      <c r="C57" s="1" t="s">
        <v>63</v>
      </c>
      <c r="D57" s="1" t="s">
        <v>111</v>
      </c>
      <c r="E57" s="1" t="s">
        <v>110</v>
      </c>
      <c r="F57" s="26" t="s">
        <v>71</v>
      </c>
      <c r="G57" s="26">
        <f t="shared" si="1"/>
        <v>1998.5</v>
      </c>
      <c r="H57" s="1" t="s">
        <v>66</v>
      </c>
      <c r="I57" s="1" t="s">
        <v>65</v>
      </c>
      <c r="J57" s="1" t="s">
        <v>64</v>
      </c>
      <c r="K57" s="1" t="s">
        <v>63</v>
      </c>
    </row>
    <row r="58" spans="1:11" x14ac:dyDescent="0.2">
      <c r="A58" s="27">
        <v>43339</v>
      </c>
      <c r="B58" s="26">
        <v>300</v>
      </c>
      <c r="C58" s="1" t="s">
        <v>109</v>
      </c>
      <c r="D58" s="1" t="s">
        <v>108</v>
      </c>
      <c r="E58" s="1" t="s">
        <v>107</v>
      </c>
      <c r="F58" s="26" t="s">
        <v>71</v>
      </c>
      <c r="G58" s="26">
        <f t="shared" si="1"/>
        <v>1698.5</v>
      </c>
      <c r="H58" s="1" t="s">
        <v>66</v>
      </c>
      <c r="I58" s="1" t="s">
        <v>65</v>
      </c>
      <c r="J58" s="1" t="s">
        <v>64</v>
      </c>
      <c r="K58" s="1" t="s">
        <v>63</v>
      </c>
    </row>
    <row r="59" spans="1:11" x14ac:dyDescent="0.2">
      <c r="A59" s="27">
        <v>43336</v>
      </c>
      <c r="B59" s="26">
        <v>300</v>
      </c>
      <c r="C59" s="1" t="s">
        <v>63</v>
      </c>
      <c r="D59" s="1" t="s">
        <v>106</v>
      </c>
      <c r="E59" s="1" t="s">
        <v>105</v>
      </c>
      <c r="F59" s="26" t="s">
        <v>104</v>
      </c>
      <c r="G59" s="26">
        <f t="shared" si="1"/>
        <v>1398.5</v>
      </c>
      <c r="H59" s="1" t="s">
        <v>66</v>
      </c>
      <c r="I59" s="1" t="s">
        <v>65</v>
      </c>
      <c r="J59" s="1" t="s">
        <v>64</v>
      </c>
      <c r="K59" s="1" t="s">
        <v>63</v>
      </c>
    </row>
    <row r="60" spans="1:11" x14ac:dyDescent="0.2">
      <c r="A60" s="27">
        <v>43333</v>
      </c>
      <c r="B60" s="26">
        <v>300</v>
      </c>
      <c r="C60" s="1" t="s">
        <v>63</v>
      </c>
      <c r="D60" s="1" t="s">
        <v>103</v>
      </c>
      <c r="E60" s="1" t="s">
        <v>102</v>
      </c>
      <c r="F60" s="26" t="s">
        <v>101</v>
      </c>
      <c r="G60" s="26">
        <f t="shared" si="1"/>
        <v>1098.5</v>
      </c>
      <c r="H60" s="1" t="s">
        <v>66</v>
      </c>
      <c r="I60" s="1" t="s">
        <v>65</v>
      </c>
      <c r="J60" s="1" t="s">
        <v>64</v>
      </c>
      <c r="K60" s="1" t="s">
        <v>63</v>
      </c>
    </row>
    <row r="61" spans="1:11" x14ac:dyDescent="0.2">
      <c r="A61" s="27">
        <v>43327</v>
      </c>
      <c r="B61" s="26">
        <v>-3200</v>
      </c>
      <c r="C61" s="1" t="s">
        <v>97</v>
      </c>
      <c r="D61" s="1" t="s">
        <v>96</v>
      </c>
      <c r="E61" s="1" t="s">
        <v>100</v>
      </c>
      <c r="F61" s="26" t="s">
        <v>99</v>
      </c>
      <c r="G61" s="26">
        <f t="shared" si="1"/>
        <v>798.5</v>
      </c>
      <c r="H61" s="1" t="s">
        <v>66</v>
      </c>
      <c r="I61" s="1" t="s">
        <v>65</v>
      </c>
      <c r="J61" s="1" t="s">
        <v>64</v>
      </c>
      <c r="K61" s="1" t="s">
        <v>98</v>
      </c>
    </row>
    <row r="62" spans="1:11" x14ac:dyDescent="0.2">
      <c r="A62" s="27">
        <v>43327</v>
      </c>
      <c r="B62" s="26">
        <v>-200</v>
      </c>
      <c r="C62" s="1" t="s">
        <v>97</v>
      </c>
      <c r="D62" s="1" t="s">
        <v>96</v>
      </c>
      <c r="E62" s="1" t="s">
        <v>95</v>
      </c>
      <c r="F62" s="26" t="s">
        <v>71</v>
      </c>
      <c r="G62" s="26">
        <f t="shared" si="1"/>
        <v>3998.5</v>
      </c>
      <c r="H62" s="1" t="s">
        <v>66</v>
      </c>
      <c r="I62" s="1" t="s">
        <v>65</v>
      </c>
      <c r="J62" s="1" t="s">
        <v>64</v>
      </c>
      <c r="K62" s="1" t="s">
        <v>94</v>
      </c>
    </row>
    <row r="63" spans="1:11" x14ac:dyDescent="0.2">
      <c r="A63" s="27">
        <v>43327</v>
      </c>
      <c r="B63" s="26">
        <v>300</v>
      </c>
      <c r="C63" s="1" t="s">
        <v>93</v>
      </c>
      <c r="D63" s="1" t="s">
        <v>92</v>
      </c>
      <c r="E63" s="1" t="s">
        <v>91</v>
      </c>
      <c r="F63" s="26" t="s">
        <v>71</v>
      </c>
      <c r="G63" s="26">
        <f t="shared" si="1"/>
        <v>4198.5</v>
      </c>
      <c r="H63" s="1" t="s">
        <v>66</v>
      </c>
      <c r="I63" s="1" t="s">
        <v>65</v>
      </c>
      <c r="J63" s="1" t="s">
        <v>64</v>
      </c>
      <c r="K63" s="1" t="s">
        <v>63</v>
      </c>
    </row>
    <row r="64" spans="1:11" x14ac:dyDescent="0.2">
      <c r="A64" s="27">
        <v>43322</v>
      </c>
      <c r="B64" s="26">
        <v>1800</v>
      </c>
      <c r="C64" s="1" t="s">
        <v>74</v>
      </c>
      <c r="D64" s="1" t="s">
        <v>90</v>
      </c>
      <c r="E64" s="1" t="s">
        <v>89</v>
      </c>
      <c r="F64" s="26" t="s">
        <v>88</v>
      </c>
      <c r="G64" s="26">
        <f t="shared" si="1"/>
        <v>3898.5</v>
      </c>
      <c r="H64" s="1" t="s">
        <v>66</v>
      </c>
      <c r="I64" s="1" t="s">
        <v>65</v>
      </c>
      <c r="J64" s="1" t="s">
        <v>64</v>
      </c>
      <c r="K64" s="1" t="s">
        <v>63</v>
      </c>
    </row>
    <row r="65" spans="1:11" x14ac:dyDescent="0.2">
      <c r="A65" s="27">
        <v>43321</v>
      </c>
      <c r="B65" s="26">
        <v>300</v>
      </c>
      <c r="C65" s="1" t="s">
        <v>74</v>
      </c>
      <c r="D65" s="1" t="s">
        <v>87</v>
      </c>
      <c r="E65" s="1" t="s">
        <v>86</v>
      </c>
      <c r="F65" s="26" t="s">
        <v>85</v>
      </c>
      <c r="G65" s="26">
        <f t="shared" si="1"/>
        <v>2098.5</v>
      </c>
      <c r="H65" s="1" t="s">
        <v>66</v>
      </c>
      <c r="I65" s="1" t="s">
        <v>65</v>
      </c>
      <c r="J65" s="1" t="s">
        <v>64</v>
      </c>
      <c r="K65" s="1" t="s">
        <v>63</v>
      </c>
    </row>
    <row r="66" spans="1:11" x14ac:dyDescent="0.2">
      <c r="A66" s="27">
        <v>43320</v>
      </c>
      <c r="B66" s="26">
        <v>300</v>
      </c>
      <c r="C66" s="1" t="s">
        <v>63</v>
      </c>
      <c r="D66" s="1" t="s">
        <v>84</v>
      </c>
      <c r="E66" s="1" t="s">
        <v>83</v>
      </c>
      <c r="F66" s="26" t="s">
        <v>82</v>
      </c>
      <c r="G66" s="26">
        <f t="shared" si="1"/>
        <v>1798.5</v>
      </c>
      <c r="H66" s="1" t="s">
        <v>66</v>
      </c>
      <c r="I66" s="1" t="s">
        <v>65</v>
      </c>
      <c r="J66" s="1" t="s">
        <v>64</v>
      </c>
      <c r="K66" s="1" t="s">
        <v>63</v>
      </c>
    </row>
    <row r="67" spans="1:11" x14ac:dyDescent="0.2">
      <c r="A67" s="27">
        <v>43319</v>
      </c>
      <c r="B67" s="26">
        <v>300</v>
      </c>
      <c r="C67" s="1" t="s">
        <v>63</v>
      </c>
      <c r="D67" s="1" t="s">
        <v>81</v>
      </c>
      <c r="E67" s="1" t="s">
        <v>80</v>
      </c>
      <c r="F67" s="26" t="s">
        <v>79</v>
      </c>
      <c r="G67" s="26">
        <f t="shared" ref="G67:G72" si="2">G68+B67</f>
        <v>1498.5</v>
      </c>
      <c r="H67" s="1" t="s">
        <v>66</v>
      </c>
      <c r="I67" s="1" t="s">
        <v>65</v>
      </c>
      <c r="J67" s="1" t="s">
        <v>64</v>
      </c>
      <c r="K67" s="1" t="s">
        <v>63</v>
      </c>
    </row>
    <row r="68" spans="1:11" x14ac:dyDescent="0.2">
      <c r="A68" s="27">
        <v>43319</v>
      </c>
      <c r="B68" s="26">
        <v>300</v>
      </c>
      <c r="C68" s="1" t="s">
        <v>63</v>
      </c>
      <c r="D68" s="1" t="s">
        <v>78</v>
      </c>
      <c r="E68" s="1" t="s">
        <v>77</v>
      </c>
      <c r="F68" s="26" t="s">
        <v>71</v>
      </c>
      <c r="G68" s="26">
        <f t="shared" si="2"/>
        <v>1198.5</v>
      </c>
      <c r="H68" s="1" t="s">
        <v>66</v>
      </c>
      <c r="I68" s="1" t="s">
        <v>65</v>
      </c>
      <c r="J68" s="1" t="s">
        <v>64</v>
      </c>
      <c r="K68" s="1" t="s">
        <v>63</v>
      </c>
    </row>
    <row r="69" spans="1:11" x14ac:dyDescent="0.2">
      <c r="A69" s="27">
        <v>43319</v>
      </c>
      <c r="B69" s="26">
        <v>300</v>
      </c>
      <c r="C69" s="1" t="s">
        <v>63</v>
      </c>
      <c r="D69" s="1" t="s">
        <v>76</v>
      </c>
      <c r="E69" s="1" t="s">
        <v>75</v>
      </c>
      <c r="F69" s="26" t="s">
        <v>71</v>
      </c>
      <c r="G69" s="26">
        <f t="shared" si="2"/>
        <v>898.5</v>
      </c>
      <c r="H69" s="1" t="s">
        <v>66</v>
      </c>
      <c r="I69" s="1" t="s">
        <v>65</v>
      </c>
      <c r="J69" s="1" t="s">
        <v>64</v>
      </c>
      <c r="K69" s="1" t="s">
        <v>63</v>
      </c>
    </row>
    <row r="70" spans="1:11" x14ac:dyDescent="0.2">
      <c r="A70" s="27">
        <v>43319</v>
      </c>
      <c r="B70" s="26">
        <v>300</v>
      </c>
      <c r="C70" s="1" t="s">
        <v>74</v>
      </c>
      <c r="D70" s="1" t="s">
        <v>73</v>
      </c>
      <c r="E70" s="1" t="s">
        <v>72</v>
      </c>
      <c r="F70" s="26" t="s">
        <v>71</v>
      </c>
      <c r="G70" s="26">
        <f t="shared" si="2"/>
        <v>598.5</v>
      </c>
      <c r="H70" s="1" t="s">
        <v>66</v>
      </c>
      <c r="I70" s="1" t="s">
        <v>65</v>
      </c>
      <c r="J70" s="1" t="s">
        <v>64</v>
      </c>
      <c r="K70" s="1" t="s">
        <v>63</v>
      </c>
    </row>
    <row r="71" spans="1:11" x14ac:dyDescent="0.2">
      <c r="A71" s="27">
        <v>43318</v>
      </c>
      <c r="B71" s="26">
        <v>300</v>
      </c>
      <c r="C71" s="1" t="s">
        <v>63</v>
      </c>
      <c r="D71" s="1" t="s">
        <v>70</v>
      </c>
      <c r="E71" s="1" t="s">
        <v>69</v>
      </c>
      <c r="F71" s="26">
        <v>601.92999999999995</v>
      </c>
      <c r="G71" s="26">
        <f t="shared" si="2"/>
        <v>298.5</v>
      </c>
      <c r="H71" s="1" t="s">
        <v>66</v>
      </c>
      <c r="I71" s="1" t="s">
        <v>65</v>
      </c>
      <c r="J71" s="1" t="s">
        <v>64</v>
      </c>
      <c r="K71" s="1" t="s">
        <v>63</v>
      </c>
    </row>
    <row r="72" spans="1:11" x14ac:dyDescent="0.2">
      <c r="A72" s="27">
        <v>43224</v>
      </c>
      <c r="B72" s="26">
        <v>-1.5</v>
      </c>
      <c r="C72" s="1" t="s">
        <v>63</v>
      </c>
      <c r="D72" s="1" t="s">
        <v>68</v>
      </c>
      <c r="E72" s="1" t="s">
        <v>67</v>
      </c>
      <c r="F72" s="26">
        <v>301.93</v>
      </c>
      <c r="G72" s="26">
        <f t="shared" si="2"/>
        <v>-1.5</v>
      </c>
      <c r="H72" s="1" t="s">
        <v>66</v>
      </c>
      <c r="I72" s="1" t="s">
        <v>65</v>
      </c>
      <c r="J72" s="1" t="s">
        <v>64</v>
      </c>
      <c r="K72" s="1" t="s">
        <v>63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I138"/>
  <sheetViews>
    <sheetView topLeftCell="A36" workbookViewId="0">
      <selection activeCell="D21" sqref="D21"/>
    </sheetView>
  </sheetViews>
  <sheetFormatPr defaultRowHeight="12.75" x14ac:dyDescent="0.2"/>
  <cols>
    <col min="1" max="1" width="9.140625" style="1" customWidth="1"/>
    <col min="2" max="2" width="11.5703125" style="1" customWidth="1"/>
    <col min="3" max="3" width="9.140625" style="1"/>
    <col min="4" max="4" width="17.5703125" style="1" customWidth="1"/>
    <col min="5" max="5" width="35.28515625" style="1" customWidth="1"/>
    <col min="6" max="6" width="37.140625" style="1" customWidth="1"/>
    <col min="7" max="7" width="14.5703125" style="1" customWidth="1"/>
    <col min="8" max="16384" width="9.140625" style="1"/>
  </cols>
  <sheetData>
    <row r="1" spans="1:9" x14ac:dyDescent="0.2">
      <c r="B1" s="1" t="s">
        <v>272</v>
      </c>
      <c r="C1" s="1">
        <v>3340</v>
      </c>
      <c r="D1" s="1" t="s">
        <v>271</v>
      </c>
      <c r="E1" s="17"/>
      <c r="F1" s="17"/>
    </row>
    <row r="4" spans="1:9" x14ac:dyDescent="0.2">
      <c r="B4" s="27"/>
      <c r="C4" s="26"/>
    </row>
    <row r="5" spans="1:9" x14ac:dyDescent="0.2">
      <c r="A5" s="1" t="s">
        <v>35</v>
      </c>
      <c r="B5" s="27"/>
      <c r="C5" s="26"/>
    </row>
    <row r="6" spans="1:9" x14ac:dyDescent="0.2">
      <c r="B6" s="17"/>
      <c r="C6" s="17"/>
      <c r="D6" s="17"/>
      <c r="E6" s="17"/>
      <c r="F6" s="17"/>
    </row>
    <row r="7" spans="1:9" s="35" customFormat="1" x14ac:dyDescent="0.2">
      <c r="B7" s="36"/>
      <c r="C7" s="36"/>
      <c r="D7" s="36"/>
      <c r="E7" s="36"/>
      <c r="F7" s="36"/>
    </row>
    <row r="8" spans="1:9" s="32" customFormat="1" x14ac:dyDescent="0.2">
      <c r="A8" s="34" t="s">
        <v>270</v>
      </c>
      <c r="B8" s="33"/>
      <c r="C8" s="33"/>
      <c r="D8" s="33"/>
      <c r="E8" s="33"/>
      <c r="F8" s="33"/>
    </row>
    <row r="9" spans="1:9" x14ac:dyDescent="0.2">
      <c r="B9" s="27">
        <v>43402</v>
      </c>
      <c r="C9" s="26">
        <v>-200</v>
      </c>
      <c r="D9" s="1" t="s">
        <v>185</v>
      </c>
      <c r="E9" s="1" t="s">
        <v>184</v>
      </c>
      <c r="F9" s="1" t="s">
        <v>183</v>
      </c>
      <c r="G9" s="1" t="s">
        <v>181</v>
      </c>
    </row>
    <row r="10" spans="1:9" x14ac:dyDescent="0.2">
      <c r="B10" s="27">
        <v>43328</v>
      </c>
      <c r="C10" s="26">
        <v>-1200</v>
      </c>
      <c r="D10" s="26" t="s">
        <v>249</v>
      </c>
      <c r="E10" s="1" t="s">
        <v>253</v>
      </c>
      <c r="F10" s="1" t="s">
        <v>252</v>
      </c>
      <c r="G10" s="1" t="s">
        <v>269</v>
      </c>
      <c r="I10" s="26"/>
    </row>
    <row r="11" spans="1:9" x14ac:dyDescent="0.2">
      <c r="B11" s="20"/>
      <c r="C11" s="31"/>
      <c r="D11" s="17"/>
      <c r="E11" s="17"/>
      <c r="F11" s="17"/>
    </row>
    <row r="12" spans="1:9" x14ac:dyDescent="0.2">
      <c r="A12" s="26">
        <f>SUM(C9:C11)</f>
        <v>-1400</v>
      </c>
    </row>
    <row r="13" spans="1:9" x14ac:dyDescent="0.2">
      <c r="A13" s="26" t="s">
        <v>16</v>
      </c>
    </row>
    <row r="14" spans="1:9" x14ac:dyDescent="0.2">
      <c r="B14" s="27">
        <v>43483</v>
      </c>
      <c r="C14" s="26">
        <v>-225</v>
      </c>
      <c r="D14" s="26" t="s">
        <v>249</v>
      </c>
      <c r="E14" s="1" t="s">
        <v>253</v>
      </c>
      <c r="F14" s="1" t="s">
        <v>252</v>
      </c>
      <c r="G14" s="1" t="s">
        <v>268</v>
      </c>
      <c r="I14" s="26"/>
    </row>
    <row r="15" spans="1:9" x14ac:dyDescent="0.2">
      <c r="B15" s="27">
        <v>43412</v>
      </c>
      <c r="C15" s="26">
        <v>-100</v>
      </c>
      <c r="D15" s="26" t="s">
        <v>249</v>
      </c>
      <c r="E15" s="1" t="s">
        <v>253</v>
      </c>
      <c r="F15" s="1" t="s">
        <v>252</v>
      </c>
      <c r="G15" s="1" t="s">
        <v>267</v>
      </c>
      <c r="I15" s="26"/>
    </row>
    <row r="16" spans="1:9" x14ac:dyDescent="0.2">
      <c r="B16" s="27"/>
      <c r="C16" s="26"/>
      <c r="D16" s="17"/>
    </row>
    <row r="17" spans="1:7" x14ac:dyDescent="0.2">
      <c r="A17" s="26">
        <f>SUM(C14:C16)</f>
        <v>-325</v>
      </c>
    </row>
    <row r="18" spans="1:7" x14ac:dyDescent="0.2">
      <c r="A18" s="26" t="s">
        <v>266</v>
      </c>
    </row>
    <row r="19" spans="1:7" x14ac:dyDescent="0.2">
      <c r="B19" s="27">
        <v>43587</v>
      </c>
      <c r="C19" s="26">
        <v>-2</v>
      </c>
      <c r="D19" s="1" t="s">
        <v>165</v>
      </c>
      <c r="E19" s="1" t="s">
        <v>125</v>
      </c>
      <c r="F19" s="1" t="s">
        <v>232</v>
      </c>
      <c r="G19" s="1" t="s">
        <v>63</v>
      </c>
    </row>
    <row r="20" spans="1:7" x14ac:dyDescent="0.2">
      <c r="B20" s="27">
        <v>43556</v>
      </c>
      <c r="C20" s="26">
        <v>-8</v>
      </c>
      <c r="D20" s="1" t="s">
        <v>165</v>
      </c>
      <c r="E20" s="1" t="s">
        <v>125</v>
      </c>
      <c r="F20" s="1" t="s">
        <v>201</v>
      </c>
      <c r="G20" s="1" t="s">
        <v>63</v>
      </c>
    </row>
    <row r="21" spans="1:7" x14ac:dyDescent="0.2">
      <c r="B21" s="27">
        <v>43525</v>
      </c>
      <c r="C21" s="26">
        <v>-6</v>
      </c>
      <c r="D21" s="1" t="s">
        <v>165</v>
      </c>
      <c r="E21" s="1" t="s">
        <v>125</v>
      </c>
      <c r="F21" s="1" t="s">
        <v>187</v>
      </c>
      <c r="G21" s="1" t="s">
        <v>63</v>
      </c>
    </row>
    <row r="22" spans="1:7" x14ac:dyDescent="0.2">
      <c r="B22" s="27">
        <v>43497</v>
      </c>
      <c r="C22" s="26">
        <v>-6</v>
      </c>
      <c r="D22" s="1" t="s">
        <v>165</v>
      </c>
      <c r="E22" s="1" t="s">
        <v>125</v>
      </c>
      <c r="F22" s="1" t="s">
        <v>187</v>
      </c>
      <c r="G22" s="1" t="s">
        <v>63</v>
      </c>
    </row>
    <row r="23" spans="1:7" x14ac:dyDescent="0.2">
      <c r="B23" s="27">
        <v>43493</v>
      </c>
      <c r="C23" s="26">
        <v>-325</v>
      </c>
      <c r="D23" s="26" t="s">
        <v>249</v>
      </c>
      <c r="E23" s="1" t="s">
        <v>253</v>
      </c>
      <c r="F23" s="1" t="s">
        <v>252</v>
      </c>
      <c r="G23" s="1" t="s">
        <v>265</v>
      </c>
    </row>
    <row r="24" spans="1:7" x14ac:dyDescent="0.2">
      <c r="B24" s="27">
        <v>43492</v>
      </c>
      <c r="C24" s="26">
        <v>-80</v>
      </c>
      <c r="D24" s="26" t="s">
        <v>249</v>
      </c>
      <c r="E24" s="1" t="s">
        <v>253</v>
      </c>
      <c r="F24" s="1" t="s">
        <v>252</v>
      </c>
      <c r="G24" s="1" t="s">
        <v>264</v>
      </c>
    </row>
    <row r="25" spans="1:7" x14ac:dyDescent="0.2">
      <c r="B25" s="27">
        <v>43469</v>
      </c>
      <c r="C25" s="26">
        <v>-750</v>
      </c>
      <c r="D25" s="1" t="s">
        <v>63</v>
      </c>
      <c r="E25" s="1" t="s">
        <v>68</v>
      </c>
      <c r="F25" s="1" t="s">
        <v>67</v>
      </c>
      <c r="G25" s="1" t="s">
        <v>63</v>
      </c>
    </row>
    <row r="26" spans="1:7" x14ac:dyDescent="0.2">
      <c r="B26" s="27">
        <v>43467</v>
      </c>
      <c r="C26" s="26">
        <v>-500</v>
      </c>
      <c r="D26" s="1">
        <v>519000</v>
      </c>
      <c r="E26" s="1" t="s">
        <v>125</v>
      </c>
      <c r="F26" s="1" t="s">
        <v>124</v>
      </c>
      <c r="G26" s="1" t="s">
        <v>63</v>
      </c>
    </row>
    <row r="27" spans="1:7" x14ac:dyDescent="0.2">
      <c r="B27" s="27">
        <v>43467</v>
      </c>
      <c r="C27" s="26">
        <v>-4</v>
      </c>
      <c r="D27" s="1" t="s">
        <v>165</v>
      </c>
      <c r="E27" s="1" t="s">
        <v>125</v>
      </c>
      <c r="F27" s="1" t="s">
        <v>204</v>
      </c>
      <c r="G27" s="1" t="s">
        <v>63</v>
      </c>
    </row>
    <row r="28" spans="1:7" x14ac:dyDescent="0.2">
      <c r="B28" s="27">
        <v>43437</v>
      </c>
      <c r="C28" s="26">
        <v>-8</v>
      </c>
      <c r="D28" s="1" t="s">
        <v>165</v>
      </c>
      <c r="E28" s="1" t="s">
        <v>125</v>
      </c>
      <c r="F28" s="1" t="s">
        <v>201</v>
      </c>
      <c r="G28" s="1" t="s">
        <v>63</v>
      </c>
    </row>
    <row r="29" spans="1:7" x14ac:dyDescent="0.2">
      <c r="B29" s="27">
        <v>43409</v>
      </c>
      <c r="C29" s="26">
        <v>-3</v>
      </c>
      <c r="D29" s="1" t="s">
        <v>63</v>
      </c>
      <c r="E29" s="1" t="s">
        <v>68</v>
      </c>
      <c r="F29" s="1" t="s">
        <v>67</v>
      </c>
      <c r="G29" s="1" t="s">
        <v>63</v>
      </c>
    </row>
    <row r="30" spans="1:7" x14ac:dyDescent="0.2">
      <c r="B30" s="27">
        <v>43405</v>
      </c>
      <c r="C30" s="26">
        <v>-6</v>
      </c>
      <c r="D30" s="1" t="s">
        <v>165</v>
      </c>
      <c r="E30" s="1" t="s">
        <v>125</v>
      </c>
      <c r="F30" s="1" t="s">
        <v>187</v>
      </c>
      <c r="G30" s="1" t="s">
        <v>63</v>
      </c>
    </row>
    <row r="31" spans="1:7" x14ac:dyDescent="0.2">
      <c r="B31" s="27">
        <v>43376</v>
      </c>
      <c r="C31" s="26">
        <v>-3</v>
      </c>
      <c r="D31" s="1" t="s">
        <v>63</v>
      </c>
      <c r="E31" s="1" t="s">
        <v>68</v>
      </c>
      <c r="F31" s="1" t="s">
        <v>67</v>
      </c>
      <c r="G31" s="1" t="s">
        <v>63</v>
      </c>
    </row>
    <row r="32" spans="1:7" x14ac:dyDescent="0.2">
      <c r="B32" s="27">
        <v>43374</v>
      </c>
      <c r="C32" s="26">
        <v>-10</v>
      </c>
      <c r="D32" s="1" t="s">
        <v>165</v>
      </c>
      <c r="E32" s="1" t="s">
        <v>125</v>
      </c>
      <c r="F32" s="1" t="s">
        <v>164</v>
      </c>
      <c r="G32" s="1" t="s">
        <v>63</v>
      </c>
    </row>
    <row r="33" spans="1:9" x14ac:dyDescent="0.2">
      <c r="B33" s="27">
        <v>43355</v>
      </c>
      <c r="C33" s="26">
        <v>-100</v>
      </c>
      <c r="D33" s="1" t="s">
        <v>97</v>
      </c>
      <c r="E33" s="1" t="s">
        <v>96</v>
      </c>
      <c r="F33" s="1" t="s">
        <v>144</v>
      </c>
      <c r="G33" s="1" t="s">
        <v>143</v>
      </c>
    </row>
    <row r="34" spans="1:9" x14ac:dyDescent="0.2">
      <c r="B34" s="27">
        <v>43348</v>
      </c>
      <c r="C34" s="26">
        <v>-3</v>
      </c>
      <c r="D34" s="1" t="s">
        <v>63</v>
      </c>
      <c r="E34" s="1" t="s">
        <v>68</v>
      </c>
      <c r="F34" s="1" t="s">
        <v>67</v>
      </c>
      <c r="G34" s="1" t="s">
        <v>63</v>
      </c>
    </row>
    <row r="35" spans="1:9" x14ac:dyDescent="0.2">
      <c r="B35" s="27">
        <v>43346</v>
      </c>
      <c r="C35" s="26">
        <v>-166</v>
      </c>
      <c r="D35" s="1">
        <v>519000</v>
      </c>
      <c r="E35" s="1" t="s">
        <v>125</v>
      </c>
      <c r="F35" s="1" t="s">
        <v>124</v>
      </c>
      <c r="G35" s="1" t="s">
        <v>63</v>
      </c>
    </row>
    <row r="36" spans="1:9" x14ac:dyDescent="0.2">
      <c r="B36" s="27">
        <v>43224</v>
      </c>
      <c r="C36" s="26">
        <v>-1.5</v>
      </c>
      <c r="D36" s="1" t="s">
        <v>63</v>
      </c>
      <c r="E36" s="1" t="s">
        <v>68</v>
      </c>
      <c r="F36" s="1" t="s">
        <v>67</v>
      </c>
      <c r="G36" s="1" t="s">
        <v>63</v>
      </c>
    </row>
    <row r="37" spans="1:9" x14ac:dyDescent="0.2">
      <c r="A37" s="30">
        <f>SUM(C19:C36)</f>
        <v>-1981.5</v>
      </c>
    </row>
    <row r="38" spans="1:9" x14ac:dyDescent="0.2">
      <c r="A38" s="30" t="s">
        <v>263</v>
      </c>
    </row>
    <row r="39" spans="1:9" x14ac:dyDescent="0.2">
      <c r="B39" s="27">
        <v>43377</v>
      </c>
      <c r="C39" s="26">
        <v>-600</v>
      </c>
      <c r="D39" s="1" t="s">
        <v>170</v>
      </c>
      <c r="E39" s="1" t="s">
        <v>169</v>
      </c>
      <c r="F39" s="1" t="s">
        <v>173</v>
      </c>
      <c r="G39" s="1" t="s">
        <v>171</v>
      </c>
    </row>
    <row r="40" spans="1:9" x14ac:dyDescent="0.2">
      <c r="B40" s="27">
        <v>43377</v>
      </c>
      <c r="C40" s="26">
        <v>-600</v>
      </c>
      <c r="D40" s="1" t="s">
        <v>170</v>
      </c>
      <c r="E40" s="1" t="s">
        <v>169</v>
      </c>
      <c r="F40" s="1" t="s">
        <v>168</v>
      </c>
      <c r="G40" s="1" t="s">
        <v>167</v>
      </c>
    </row>
    <row r="41" spans="1:9" x14ac:dyDescent="0.2">
      <c r="B41" s="27">
        <v>43328</v>
      </c>
      <c r="C41" s="26">
        <v>-800</v>
      </c>
      <c r="D41" s="26" t="s">
        <v>249</v>
      </c>
      <c r="E41" s="1" t="s">
        <v>253</v>
      </c>
      <c r="F41" s="1" t="s">
        <v>262</v>
      </c>
      <c r="G41" s="28"/>
      <c r="I41" s="26"/>
    </row>
    <row r="42" spans="1:9" x14ac:dyDescent="0.2">
      <c r="B42" s="27">
        <v>43328</v>
      </c>
      <c r="C42" s="26">
        <v>-100</v>
      </c>
      <c r="D42" s="26" t="s">
        <v>249</v>
      </c>
      <c r="E42" s="1" t="s">
        <v>253</v>
      </c>
      <c r="F42" s="1" t="s">
        <v>261</v>
      </c>
      <c r="G42" s="28"/>
      <c r="I42" s="26"/>
    </row>
    <row r="43" spans="1:9" x14ac:dyDescent="0.2">
      <c r="B43" s="27">
        <v>43327</v>
      </c>
      <c r="C43" s="26">
        <v>-3200</v>
      </c>
      <c r="D43" s="1" t="s">
        <v>97</v>
      </c>
      <c r="E43" s="1" t="s">
        <v>96</v>
      </c>
      <c r="F43" s="1" t="s">
        <v>100</v>
      </c>
      <c r="G43" s="1" t="s">
        <v>98</v>
      </c>
    </row>
    <row r="44" spans="1:9" x14ac:dyDescent="0.2">
      <c r="B44" s="27">
        <v>43235</v>
      </c>
      <c r="C44" s="26">
        <v>-1500</v>
      </c>
      <c r="D44" s="26" t="s">
        <v>249</v>
      </c>
      <c r="E44" s="1" t="s">
        <v>253</v>
      </c>
      <c r="F44" s="1" t="s">
        <v>252</v>
      </c>
      <c r="G44" s="1" t="s">
        <v>260</v>
      </c>
      <c r="I44" s="26"/>
    </row>
    <row r="45" spans="1:9" x14ac:dyDescent="0.2">
      <c r="A45" s="26">
        <f>SUM(C39:C44)</f>
        <v>-6800</v>
      </c>
    </row>
    <row r="46" spans="1:9" x14ac:dyDescent="0.2">
      <c r="A46" s="26" t="s">
        <v>259</v>
      </c>
    </row>
    <row r="47" spans="1:9" x14ac:dyDescent="0.2">
      <c r="B47" s="27">
        <v>43355</v>
      </c>
      <c r="C47" s="26">
        <v>-200</v>
      </c>
      <c r="D47" s="1" t="s">
        <v>97</v>
      </c>
      <c r="E47" s="1" t="s">
        <v>96</v>
      </c>
      <c r="F47" s="1" t="s">
        <v>147</v>
      </c>
      <c r="G47" s="1" t="s">
        <v>145</v>
      </c>
    </row>
    <row r="48" spans="1:9" x14ac:dyDescent="0.2">
      <c r="B48" s="27">
        <v>43361</v>
      </c>
      <c r="C48" s="26">
        <v>-200</v>
      </c>
      <c r="D48" s="26" t="s">
        <v>249</v>
      </c>
      <c r="E48" s="1" t="s">
        <v>253</v>
      </c>
      <c r="F48" s="1" t="s">
        <v>252</v>
      </c>
      <c r="G48" s="1" t="s">
        <v>258</v>
      </c>
      <c r="H48" s="1" t="s">
        <v>257</v>
      </c>
      <c r="I48" s="26"/>
    </row>
    <row r="49" spans="1:7" x14ac:dyDescent="0.2">
      <c r="B49" s="27">
        <v>43327</v>
      </c>
      <c r="C49" s="26">
        <v>-200</v>
      </c>
      <c r="D49" s="1" t="s">
        <v>97</v>
      </c>
      <c r="E49" s="1" t="s">
        <v>96</v>
      </c>
      <c r="F49" s="1" t="s">
        <v>95</v>
      </c>
      <c r="G49" s="1" t="s">
        <v>94</v>
      </c>
    </row>
    <row r="50" spans="1:7" x14ac:dyDescent="0.2">
      <c r="A50" s="26">
        <f>SUM(C47:C49)</f>
        <v>-600</v>
      </c>
    </row>
    <row r="51" spans="1:7" x14ac:dyDescent="0.2">
      <c r="A51" s="26" t="s">
        <v>256</v>
      </c>
    </row>
    <row r="52" spans="1:7" x14ac:dyDescent="0.2">
      <c r="B52" s="27">
        <v>43397</v>
      </c>
      <c r="C52" s="26">
        <v>300</v>
      </c>
      <c r="D52" s="1" t="s">
        <v>179</v>
      </c>
      <c r="E52" s="1" t="s">
        <v>178</v>
      </c>
      <c r="F52" s="1" t="s">
        <v>177</v>
      </c>
      <c r="G52" s="1" t="s">
        <v>63</v>
      </c>
    </row>
    <row r="53" spans="1:7" x14ac:dyDescent="0.2">
      <c r="B53" s="27">
        <v>43367</v>
      </c>
      <c r="C53" s="26">
        <v>300</v>
      </c>
      <c r="D53" s="1" t="s">
        <v>162</v>
      </c>
      <c r="E53" s="1" t="s">
        <v>161</v>
      </c>
      <c r="F53" s="1" t="s">
        <v>160</v>
      </c>
      <c r="G53" s="1" t="s">
        <v>63</v>
      </c>
    </row>
    <row r="54" spans="1:7" x14ac:dyDescent="0.2">
      <c r="B54" s="27">
        <v>43357</v>
      </c>
      <c r="C54" s="26">
        <v>300</v>
      </c>
      <c r="D54" s="1" t="s">
        <v>74</v>
      </c>
      <c r="E54" s="1" t="s">
        <v>153</v>
      </c>
      <c r="F54" s="1" t="s">
        <v>152</v>
      </c>
      <c r="G54" s="1" t="s">
        <v>63</v>
      </c>
    </row>
    <row r="55" spans="1:7" x14ac:dyDescent="0.2">
      <c r="B55" s="27">
        <v>43357</v>
      </c>
      <c r="C55" s="26">
        <v>300</v>
      </c>
      <c r="D55" s="1" t="s">
        <v>150</v>
      </c>
      <c r="E55" s="1" t="s">
        <v>149</v>
      </c>
      <c r="F55" s="1" t="s">
        <v>148</v>
      </c>
      <c r="G55" s="1" t="s">
        <v>63</v>
      </c>
    </row>
    <row r="56" spans="1:7" x14ac:dyDescent="0.2">
      <c r="B56" s="27">
        <v>43355</v>
      </c>
      <c r="C56" s="26">
        <v>350</v>
      </c>
      <c r="D56" s="1" t="s">
        <v>142</v>
      </c>
      <c r="E56" s="1" t="s">
        <v>141</v>
      </c>
      <c r="F56" s="1" t="s">
        <v>140</v>
      </c>
      <c r="G56" s="1" t="s">
        <v>63</v>
      </c>
    </row>
    <row r="57" spans="1:7" x14ac:dyDescent="0.2">
      <c r="B57" s="27">
        <v>43355</v>
      </c>
      <c r="C57" s="26">
        <v>600</v>
      </c>
      <c r="D57" s="1" t="s">
        <v>139</v>
      </c>
      <c r="E57" s="1" t="s">
        <v>138</v>
      </c>
      <c r="F57" s="1" t="s">
        <v>137</v>
      </c>
      <c r="G57" s="1" t="s">
        <v>63</v>
      </c>
    </row>
    <row r="58" spans="1:7" x14ac:dyDescent="0.2">
      <c r="B58" s="27">
        <v>43350</v>
      </c>
      <c r="C58" s="26">
        <v>300</v>
      </c>
      <c r="D58" s="1" t="s">
        <v>63</v>
      </c>
      <c r="E58" s="1" t="s">
        <v>136</v>
      </c>
      <c r="F58" s="1" t="s">
        <v>135</v>
      </c>
      <c r="G58" s="1" t="s">
        <v>63</v>
      </c>
    </row>
    <row r="59" spans="1:7" x14ac:dyDescent="0.2">
      <c r="B59" s="27">
        <v>43350</v>
      </c>
      <c r="C59" s="26">
        <v>300</v>
      </c>
      <c r="D59" s="1" t="s">
        <v>63</v>
      </c>
      <c r="E59" s="1" t="s">
        <v>76</v>
      </c>
      <c r="F59" s="1" t="s">
        <v>75</v>
      </c>
      <c r="G59" s="1" t="s">
        <v>63</v>
      </c>
    </row>
    <row r="60" spans="1:7" x14ac:dyDescent="0.2">
      <c r="B60" s="27">
        <v>43349</v>
      </c>
      <c r="C60" s="26">
        <v>300</v>
      </c>
      <c r="D60" s="1" t="s">
        <v>133</v>
      </c>
      <c r="E60" s="1" t="s">
        <v>132</v>
      </c>
      <c r="F60" s="1" t="s">
        <v>131</v>
      </c>
      <c r="G60" s="1" t="s">
        <v>63</v>
      </c>
    </row>
    <row r="61" spans="1:7" x14ac:dyDescent="0.2">
      <c r="B61" s="27">
        <v>43347</v>
      </c>
      <c r="C61" s="26">
        <v>300</v>
      </c>
      <c r="D61" s="1" t="s">
        <v>63</v>
      </c>
      <c r="E61" s="1" t="s">
        <v>128</v>
      </c>
      <c r="F61" s="1" t="s">
        <v>127</v>
      </c>
      <c r="G61" s="1" t="s">
        <v>63</v>
      </c>
    </row>
    <row r="62" spans="1:7" x14ac:dyDescent="0.2">
      <c r="B62" s="27">
        <v>43346</v>
      </c>
      <c r="C62" s="26">
        <v>300</v>
      </c>
      <c r="D62" s="1" t="s">
        <v>109</v>
      </c>
      <c r="E62" s="1" t="s">
        <v>122</v>
      </c>
      <c r="F62" s="1" t="s">
        <v>121</v>
      </c>
      <c r="G62" s="1" t="s">
        <v>63</v>
      </c>
    </row>
    <row r="63" spans="1:7" x14ac:dyDescent="0.2">
      <c r="B63" s="27">
        <v>43343</v>
      </c>
      <c r="C63" s="26">
        <v>300</v>
      </c>
      <c r="D63" s="1" t="s">
        <v>74</v>
      </c>
      <c r="E63" s="1" t="s">
        <v>120</v>
      </c>
      <c r="F63" s="1" t="s">
        <v>119</v>
      </c>
      <c r="G63" s="1" t="s">
        <v>63</v>
      </c>
    </row>
    <row r="64" spans="1:7" x14ac:dyDescent="0.2">
      <c r="B64" s="27">
        <v>43341</v>
      </c>
      <c r="C64" s="26">
        <v>300</v>
      </c>
      <c r="D64" s="1" t="s">
        <v>63</v>
      </c>
      <c r="E64" s="1" t="s">
        <v>117</v>
      </c>
      <c r="F64" s="1" t="s">
        <v>116</v>
      </c>
      <c r="G64" s="1" t="s">
        <v>63</v>
      </c>
    </row>
    <row r="65" spans="1:7" x14ac:dyDescent="0.2">
      <c r="B65" s="27">
        <v>43339</v>
      </c>
      <c r="C65" s="26">
        <v>300</v>
      </c>
      <c r="D65" s="1" t="s">
        <v>63</v>
      </c>
      <c r="E65" s="1" t="s">
        <v>114</v>
      </c>
      <c r="F65" s="1" t="s">
        <v>113</v>
      </c>
      <c r="G65" s="1" t="s">
        <v>63</v>
      </c>
    </row>
    <row r="66" spans="1:7" x14ac:dyDescent="0.2">
      <c r="B66" s="27">
        <v>43339</v>
      </c>
      <c r="C66" s="26">
        <v>300</v>
      </c>
      <c r="D66" s="1" t="s">
        <v>63</v>
      </c>
      <c r="E66" s="1" t="s">
        <v>111</v>
      </c>
      <c r="F66" s="1" t="s">
        <v>110</v>
      </c>
      <c r="G66" s="1" t="s">
        <v>63</v>
      </c>
    </row>
    <row r="67" spans="1:7" x14ac:dyDescent="0.2">
      <c r="B67" s="27">
        <v>43339</v>
      </c>
      <c r="C67" s="26">
        <v>300</v>
      </c>
      <c r="D67" s="1" t="s">
        <v>109</v>
      </c>
      <c r="E67" s="1" t="s">
        <v>108</v>
      </c>
      <c r="F67" s="1" t="s">
        <v>107</v>
      </c>
      <c r="G67" s="1" t="s">
        <v>63</v>
      </c>
    </row>
    <row r="68" spans="1:7" x14ac:dyDescent="0.2">
      <c r="B68" s="27">
        <v>43336</v>
      </c>
      <c r="C68" s="26">
        <v>300</v>
      </c>
      <c r="D68" s="1" t="s">
        <v>63</v>
      </c>
      <c r="E68" s="1" t="s">
        <v>106</v>
      </c>
      <c r="F68" s="1" t="s">
        <v>105</v>
      </c>
      <c r="G68" s="1" t="s">
        <v>63</v>
      </c>
    </row>
    <row r="69" spans="1:7" x14ac:dyDescent="0.2">
      <c r="B69" s="27">
        <v>43333</v>
      </c>
      <c r="C69" s="26">
        <v>300</v>
      </c>
      <c r="D69" s="1" t="s">
        <v>63</v>
      </c>
      <c r="E69" s="1" t="s">
        <v>103</v>
      </c>
      <c r="F69" s="1" t="s">
        <v>102</v>
      </c>
      <c r="G69" s="1" t="s">
        <v>63</v>
      </c>
    </row>
    <row r="70" spans="1:7" x14ac:dyDescent="0.2">
      <c r="B70" s="27">
        <v>43327</v>
      </c>
      <c r="C70" s="26">
        <v>300</v>
      </c>
      <c r="D70" s="1" t="s">
        <v>93</v>
      </c>
      <c r="E70" s="1" t="s">
        <v>92</v>
      </c>
      <c r="F70" s="1" t="s">
        <v>91</v>
      </c>
      <c r="G70" s="1" t="s">
        <v>63</v>
      </c>
    </row>
    <row r="71" spans="1:7" x14ac:dyDescent="0.2">
      <c r="B71" s="27">
        <v>43322</v>
      </c>
      <c r="C71" s="26">
        <v>1800</v>
      </c>
      <c r="D71" s="1" t="s">
        <v>74</v>
      </c>
      <c r="E71" s="1" t="s">
        <v>90</v>
      </c>
      <c r="F71" s="1" t="s">
        <v>89</v>
      </c>
      <c r="G71" s="1" t="s">
        <v>63</v>
      </c>
    </row>
    <row r="72" spans="1:7" x14ac:dyDescent="0.2">
      <c r="B72" s="27">
        <v>43321</v>
      </c>
      <c r="C72" s="26">
        <v>300</v>
      </c>
      <c r="D72" s="1" t="s">
        <v>74</v>
      </c>
      <c r="E72" s="1" t="s">
        <v>87</v>
      </c>
      <c r="F72" s="1" t="s">
        <v>86</v>
      </c>
      <c r="G72" s="1" t="s">
        <v>63</v>
      </c>
    </row>
    <row r="73" spans="1:7" x14ac:dyDescent="0.2">
      <c r="B73" s="27">
        <v>43320</v>
      </c>
      <c r="C73" s="26">
        <v>300</v>
      </c>
      <c r="D73" s="1" t="s">
        <v>63</v>
      </c>
      <c r="E73" s="1" t="s">
        <v>84</v>
      </c>
      <c r="F73" s="1" t="s">
        <v>83</v>
      </c>
      <c r="G73" s="1" t="s">
        <v>63</v>
      </c>
    </row>
    <row r="74" spans="1:7" x14ac:dyDescent="0.2">
      <c r="B74" s="27">
        <v>43319</v>
      </c>
      <c r="C74" s="26">
        <v>300</v>
      </c>
      <c r="D74" s="1" t="s">
        <v>63</v>
      </c>
      <c r="E74" s="1" t="s">
        <v>81</v>
      </c>
      <c r="F74" s="1" t="s">
        <v>80</v>
      </c>
      <c r="G74" s="1" t="s">
        <v>63</v>
      </c>
    </row>
    <row r="75" spans="1:7" x14ac:dyDescent="0.2">
      <c r="B75" s="27">
        <v>43319</v>
      </c>
      <c r="C75" s="26">
        <v>300</v>
      </c>
      <c r="D75" s="1" t="s">
        <v>63</v>
      </c>
      <c r="E75" s="1" t="s">
        <v>78</v>
      </c>
      <c r="F75" s="1" t="s">
        <v>77</v>
      </c>
      <c r="G75" s="1" t="s">
        <v>63</v>
      </c>
    </row>
    <row r="76" spans="1:7" x14ac:dyDescent="0.2">
      <c r="B76" s="27">
        <v>43319</v>
      </c>
      <c r="C76" s="26">
        <v>300</v>
      </c>
      <c r="D76" s="1" t="s">
        <v>63</v>
      </c>
      <c r="E76" s="1" t="s">
        <v>76</v>
      </c>
      <c r="F76" s="1" t="s">
        <v>75</v>
      </c>
      <c r="G76" s="1" t="s">
        <v>63</v>
      </c>
    </row>
    <row r="77" spans="1:7" x14ac:dyDescent="0.2">
      <c r="B77" s="27">
        <v>43319</v>
      </c>
      <c r="C77" s="26">
        <v>300</v>
      </c>
      <c r="D77" s="1" t="s">
        <v>74</v>
      </c>
      <c r="E77" s="1" t="s">
        <v>73</v>
      </c>
      <c r="F77" s="1" t="s">
        <v>72</v>
      </c>
      <c r="G77" s="1" t="s">
        <v>63</v>
      </c>
    </row>
    <row r="78" spans="1:7" x14ac:dyDescent="0.2">
      <c r="B78" s="27">
        <v>43318</v>
      </c>
      <c r="C78" s="26">
        <v>300</v>
      </c>
      <c r="D78" s="1" t="s">
        <v>63</v>
      </c>
      <c r="E78" s="1" t="s">
        <v>70</v>
      </c>
      <c r="F78" s="1" t="s">
        <v>69</v>
      </c>
      <c r="G78" s="1" t="s">
        <v>63</v>
      </c>
    </row>
    <row r="79" spans="1:7" x14ac:dyDescent="0.2">
      <c r="A79" s="26">
        <f>SUM(C52:C78)</f>
        <v>9950</v>
      </c>
    </row>
    <row r="80" spans="1:7" x14ac:dyDescent="0.2">
      <c r="A80" s="1" t="s">
        <v>255</v>
      </c>
    </row>
    <row r="81" spans="2:7" x14ac:dyDescent="0.2">
      <c r="B81" s="27">
        <v>43570</v>
      </c>
      <c r="C81" s="26">
        <v>400</v>
      </c>
      <c r="D81" s="1" t="s">
        <v>230</v>
      </c>
      <c r="E81" s="1" t="s">
        <v>87</v>
      </c>
      <c r="F81" s="1" t="s">
        <v>229</v>
      </c>
      <c r="G81" s="1" t="s">
        <v>63</v>
      </c>
    </row>
    <row r="82" spans="2:7" x14ac:dyDescent="0.2">
      <c r="B82" s="27">
        <v>43556</v>
      </c>
      <c r="C82" s="26">
        <v>240</v>
      </c>
      <c r="D82" s="1" t="s">
        <v>198</v>
      </c>
      <c r="E82" s="1" t="s">
        <v>70</v>
      </c>
      <c r="F82" s="1" t="s">
        <v>226</v>
      </c>
      <c r="G82" s="1" t="s">
        <v>63</v>
      </c>
    </row>
    <row r="83" spans="2:7" x14ac:dyDescent="0.2">
      <c r="B83" s="27">
        <v>43551</v>
      </c>
      <c r="C83" s="26">
        <v>220</v>
      </c>
      <c r="D83" s="1" t="s">
        <v>156</v>
      </c>
      <c r="E83" s="1" t="s">
        <v>90</v>
      </c>
      <c r="F83" s="1" t="s">
        <v>225</v>
      </c>
      <c r="G83" s="1" t="s">
        <v>63</v>
      </c>
    </row>
    <row r="84" spans="2:7" x14ac:dyDescent="0.2">
      <c r="B84" s="27">
        <v>43542</v>
      </c>
      <c r="C84" s="26">
        <v>260</v>
      </c>
      <c r="D84" s="1" t="s">
        <v>162</v>
      </c>
      <c r="E84" s="1" t="s">
        <v>161</v>
      </c>
      <c r="F84" s="1" t="s">
        <v>223</v>
      </c>
      <c r="G84" s="1" t="s">
        <v>63</v>
      </c>
    </row>
    <row r="85" spans="2:7" x14ac:dyDescent="0.2">
      <c r="B85" s="27">
        <v>43533</v>
      </c>
      <c r="C85" s="26">
        <v>290</v>
      </c>
      <c r="D85" s="26" t="s">
        <v>249</v>
      </c>
      <c r="E85" s="1" t="s">
        <v>253</v>
      </c>
      <c r="F85" s="1" t="s">
        <v>252</v>
      </c>
      <c r="G85" s="29">
        <v>43533</v>
      </c>
    </row>
    <row r="86" spans="2:7" x14ac:dyDescent="0.2">
      <c r="B86" s="27">
        <v>43528</v>
      </c>
      <c r="C86" s="26">
        <v>160</v>
      </c>
      <c r="D86" s="1" t="s">
        <v>198</v>
      </c>
      <c r="E86" s="1" t="s">
        <v>70</v>
      </c>
      <c r="F86" s="1" t="s">
        <v>221</v>
      </c>
      <c r="G86" s="1" t="s">
        <v>63</v>
      </c>
    </row>
    <row r="87" spans="2:7" x14ac:dyDescent="0.2">
      <c r="B87" s="27">
        <v>43505</v>
      </c>
      <c r="C87" s="26">
        <v>650</v>
      </c>
      <c r="D87" s="26" t="s">
        <v>249</v>
      </c>
      <c r="E87" s="1" t="s">
        <v>253</v>
      </c>
      <c r="F87" s="1" t="s">
        <v>252</v>
      </c>
      <c r="G87" s="28" t="s">
        <v>251</v>
      </c>
    </row>
    <row r="88" spans="2:7" x14ac:dyDescent="0.2">
      <c r="B88" s="27">
        <v>43521</v>
      </c>
      <c r="C88" s="26">
        <v>330</v>
      </c>
      <c r="D88" s="1" t="s">
        <v>198</v>
      </c>
      <c r="E88" s="1" t="s">
        <v>70</v>
      </c>
      <c r="F88" s="1" t="s">
        <v>218</v>
      </c>
      <c r="G88" s="1" t="s">
        <v>63</v>
      </c>
    </row>
    <row r="89" spans="2:7" x14ac:dyDescent="0.2">
      <c r="B89" s="27">
        <v>43514</v>
      </c>
      <c r="C89" s="26">
        <v>500</v>
      </c>
      <c r="D89" s="1" t="s">
        <v>162</v>
      </c>
      <c r="E89" s="1" t="s">
        <v>161</v>
      </c>
      <c r="F89" s="1" t="s">
        <v>216</v>
      </c>
      <c r="G89" s="1" t="s">
        <v>63</v>
      </c>
    </row>
    <row r="90" spans="2:7" x14ac:dyDescent="0.2">
      <c r="B90" s="27">
        <v>43500</v>
      </c>
      <c r="C90" s="26">
        <v>520</v>
      </c>
      <c r="D90" s="1" t="s">
        <v>162</v>
      </c>
      <c r="E90" s="1" t="s">
        <v>161</v>
      </c>
      <c r="F90" s="1" t="s">
        <v>214</v>
      </c>
      <c r="G90" s="1" t="s">
        <v>63</v>
      </c>
    </row>
    <row r="91" spans="2:7" x14ac:dyDescent="0.2">
      <c r="B91" s="27">
        <v>43493</v>
      </c>
      <c r="C91" s="26">
        <v>10</v>
      </c>
      <c r="D91" s="1" t="s">
        <v>198</v>
      </c>
      <c r="E91" s="1" t="s">
        <v>70</v>
      </c>
      <c r="F91" s="1" t="s">
        <v>211</v>
      </c>
      <c r="G91" s="1" t="s">
        <v>63</v>
      </c>
    </row>
    <row r="92" spans="2:7" x14ac:dyDescent="0.2">
      <c r="B92" s="27">
        <v>43493</v>
      </c>
      <c r="C92" s="26">
        <v>210</v>
      </c>
      <c r="D92" s="1" t="s">
        <v>198</v>
      </c>
      <c r="E92" s="1" t="s">
        <v>70</v>
      </c>
      <c r="F92" s="1" t="s">
        <v>209</v>
      </c>
      <c r="G92" s="1" t="s">
        <v>63</v>
      </c>
    </row>
    <row r="93" spans="2:7" x14ac:dyDescent="0.2">
      <c r="B93" s="27">
        <v>43486</v>
      </c>
      <c r="C93" s="26">
        <v>680</v>
      </c>
      <c r="D93" s="1" t="s">
        <v>162</v>
      </c>
      <c r="E93" s="1" t="s">
        <v>161</v>
      </c>
      <c r="F93" s="1" t="s">
        <v>208</v>
      </c>
      <c r="G93" s="1" t="s">
        <v>63</v>
      </c>
    </row>
    <row r="94" spans="2:7" x14ac:dyDescent="0.2">
      <c r="B94" s="27">
        <v>43477</v>
      </c>
      <c r="C94" s="26">
        <v>260</v>
      </c>
      <c r="D94" s="26" t="s">
        <v>249</v>
      </c>
      <c r="E94" s="1" t="s">
        <v>253</v>
      </c>
      <c r="F94" s="1" t="s">
        <v>252</v>
      </c>
      <c r="G94" s="28" t="s">
        <v>251</v>
      </c>
    </row>
    <row r="95" spans="2:7" x14ac:dyDescent="0.2">
      <c r="B95" s="27">
        <v>43461</v>
      </c>
      <c r="C95" s="26">
        <v>720</v>
      </c>
      <c r="D95" s="26" t="s">
        <v>249</v>
      </c>
      <c r="E95" s="1" t="s">
        <v>253</v>
      </c>
      <c r="F95" s="1" t="s">
        <v>252</v>
      </c>
      <c r="G95" s="28" t="s">
        <v>251</v>
      </c>
    </row>
    <row r="96" spans="2:7" x14ac:dyDescent="0.2">
      <c r="B96" s="27">
        <v>43444</v>
      </c>
      <c r="C96" s="26">
        <v>400</v>
      </c>
      <c r="D96" s="1" t="s">
        <v>162</v>
      </c>
      <c r="E96" s="1" t="s">
        <v>161</v>
      </c>
      <c r="F96" s="1" t="s">
        <v>203</v>
      </c>
      <c r="G96" s="1" t="s">
        <v>63</v>
      </c>
    </row>
    <row r="97" spans="2:7" x14ac:dyDescent="0.2">
      <c r="B97" s="27">
        <v>43437</v>
      </c>
      <c r="C97" s="26">
        <v>760</v>
      </c>
      <c r="D97" s="1" t="s">
        <v>156</v>
      </c>
      <c r="E97" s="1" t="s">
        <v>90</v>
      </c>
      <c r="F97" s="1" t="s">
        <v>199</v>
      </c>
      <c r="G97" s="1" t="s">
        <v>63</v>
      </c>
    </row>
    <row r="98" spans="2:7" x14ac:dyDescent="0.2">
      <c r="B98" s="27">
        <v>43430</v>
      </c>
      <c r="C98" s="26">
        <v>240</v>
      </c>
      <c r="D98" s="1" t="s">
        <v>198</v>
      </c>
      <c r="E98" s="1" t="s">
        <v>70</v>
      </c>
      <c r="F98" s="1" t="s">
        <v>197</v>
      </c>
      <c r="G98" s="1" t="s">
        <v>63</v>
      </c>
    </row>
    <row r="99" spans="2:7" x14ac:dyDescent="0.2">
      <c r="B99" s="27">
        <v>43423</v>
      </c>
      <c r="C99" s="26">
        <v>480</v>
      </c>
      <c r="D99" s="1" t="s">
        <v>162</v>
      </c>
      <c r="E99" s="1" t="s">
        <v>161</v>
      </c>
      <c r="F99" s="1" t="s">
        <v>195</v>
      </c>
      <c r="G99" s="1" t="s">
        <v>63</v>
      </c>
    </row>
    <row r="100" spans="2:7" x14ac:dyDescent="0.2">
      <c r="B100" s="27">
        <v>43416</v>
      </c>
      <c r="C100" s="26">
        <v>400</v>
      </c>
      <c r="D100" s="1" t="s">
        <v>193</v>
      </c>
      <c r="E100" s="1" t="s">
        <v>192</v>
      </c>
      <c r="F100" s="1" t="s">
        <v>191</v>
      </c>
      <c r="G100" s="1" t="s">
        <v>63</v>
      </c>
    </row>
    <row r="101" spans="2:7" x14ac:dyDescent="0.2">
      <c r="B101" s="27">
        <v>43402</v>
      </c>
      <c r="C101" s="26">
        <v>400</v>
      </c>
      <c r="D101" s="1" t="s">
        <v>156</v>
      </c>
      <c r="E101" s="1" t="s">
        <v>90</v>
      </c>
      <c r="F101" s="1" t="s">
        <v>180</v>
      </c>
      <c r="G101" s="1" t="s">
        <v>63</v>
      </c>
    </row>
    <row r="102" spans="2:7" x14ac:dyDescent="0.2">
      <c r="B102" s="27">
        <v>43388</v>
      </c>
      <c r="C102" s="26">
        <v>465</v>
      </c>
      <c r="D102" s="1" t="s">
        <v>139</v>
      </c>
      <c r="E102" s="1" t="s">
        <v>138</v>
      </c>
      <c r="F102" s="1" t="s">
        <v>254</v>
      </c>
      <c r="G102" s="1" t="s">
        <v>63</v>
      </c>
    </row>
    <row r="103" spans="2:7" x14ac:dyDescent="0.2">
      <c r="B103" s="27">
        <v>43362</v>
      </c>
      <c r="C103" s="26">
        <v>200</v>
      </c>
      <c r="D103" s="1" t="s">
        <v>109</v>
      </c>
      <c r="E103" s="1" t="s">
        <v>96</v>
      </c>
      <c r="F103" s="1" t="s">
        <v>158</v>
      </c>
      <c r="G103" s="1" t="s">
        <v>63</v>
      </c>
    </row>
    <row r="104" spans="2:7" x14ac:dyDescent="0.2">
      <c r="B104" s="27">
        <v>43361</v>
      </c>
      <c r="C104" s="26">
        <v>200</v>
      </c>
      <c r="D104" s="1" t="s">
        <v>156</v>
      </c>
      <c r="E104" s="1" t="s">
        <v>90</v>
      </c>
      <c r="F104" s="1" t="s">
        <v>155</v>
      </c>
      <c r="G104" s="1" t="s">
        <v>63</v>
      </c>
    </row>
    <row r="105" spans="2:7" x14ac:dyDescent="0.2">
      <c r="B105" s="27">
        <v>43337</v>
      </c>
      <c r="C105" s="26">
        <v>520</v>
      </c>
      <c r="D105" s="26" t="s">
        <v>249</v>
      </c>
      <c r="E105" s="1" t="s">
        <v>253</v>
      </c>
      <c r="F105" s="1" t="s">
        <v>252</v>
      </c>
      <c r="G105" s="28" t="s">
        <v>251</v>
      </c>
    </row>
    <row r="106" spans="2:7" x14ac:dyDescent="0.2">
      <c r="B106" s="27">
        <v>43316</v>
      </c>
      <c r="C106" s="26">
        <v>700</v>
      </c>
      <c r="D106" s="26" t="s">
        <v>249</v>
      </c>
      <c r="E106" s="1" t="s">
        <v>253</v>
      </c>
      <c r="F106" s="1" t="s">
        <v>252</v>
      </c>
      <c r="G106" s="29">
        <v>43316</v>
      </c>
    </row>
    <row r="107" spans="2:7" x14ac:dyDescent="0.2">
      <c r="B107" s="27">
        <v>43316</v>
      </c>
      <c r="C107" s="26">
        <v>360</v>
      </c>
      <c r="D107" s="26" t="s">
        <v>249</v>
      </c>
      <c r="E107" s="1" t="s">
        <v>248</v>
      </c>
      <c r="F107" s="1" t="s">
        <v>247</v>
      </c>
      <c r="G107" s="27">
        <v>43309</v>
      </c>
    </row>
    <row r="108" spans="2:7" x14ac:dyDescent="0.2">
      <c r="B108" s="27">
        <v>43302</v>
      </c>
      <c r="C108" s="26">
        <v>240</v>
      </c>
      <c r="D108" s="26" t="s">
        <v>249</v>
      </c>
      <c r="E108" s="1" t="s">
        <v>253</v>
      </c>
      <c r="F108" s="1" t="s">
        <v>252</v>
      </c>
      <c r="G108" s="27">
        <v>43302</v>
      </c>
    </row>
    <row r="109" spans="2:7" x14ac:dyDescent="0.2">
      <c r="B109" s="27">
        <v>43276</v>
      </c>
      <c r="C109" s="26">
        <v>530</v>
      </c>
      <c r="D109" s="26" t="s">
        <v>249</v>
      </c>
      <c r="E109" s="1" t="s">
        <v>248</v>
      </c>
      <c r="F109" s="1" t="s">
        <v>247</v>
      </c>
      <c r="G109" s="28" t="s">
        <v>251</v>
      </c>
    </row>
    <row r="110" spans="2:7" x14ac:dyDescent="0.2">
      <c r="B110" s="27">
        <v>43253</v>
      </c>
      <c r="C110" s="26">
        <v>360</v>
      </c>
      <c r="D110" s="26" t="s">
        <v>249</v>
      </c>
      <c r="E110" s="1" t="s">
        <v>250</v>
      </c>
      <c r="F110" s="1" t="s">
        <v>247</v>
      </c>
      <c r="G110" s="27">
        <v>43253</v>
      </c>
    </row>
    <row r="111" spans="2:7" x14ac:dyDescent="0.2">
      <c r="B111" s="27">
        <v>43232</v>
      </c>
      <c r="C111" s="26">
        <v>100</v>
      </c>
      <c r="D111" s="26" t="s">
        <v>249</v>
      </c>
      <c r="E111" s="1" t="s">
        <v>248</v>
      </c>
      <c r="F111" s="1" t="s">
        <v>247</v>
      </c>
      <c r="G111" s="27">
        <v>43232</v>
      </c>
    </row>
    <row r="112" spans="2:7" x14ac:dyDescent="0.2">
      <c r="B112" s="27">
        <v>43232</v>
      </c>
      <c r="C112" s="26">
        <v>280</v>
      </c>
      <c r="D112" s="26" t="s">
        <v>249</v>
      </c>
      <c r="E112" s="1" t="s">
        <v>248</v>
      </c>
      <c r="F112" s="1" t="s">
        <v>247</v>
      </c>
      <c r="G112" s="27">
        <v>43232</v>
      </c>
    </row>
    <row r="113" spans="1:3" x14ac:dyDescent="0.2">
      <c r="A113" s="26">
        <f>SUM(C81:C112)</f>
        <v>12085</v>
      </c>
    </row>
    <row r="114" spans="1:3" s="2" customFormat="1" x14ac:dyDescent="0.2"/>
    <row r="118" spans="1:3" s="2" customFormat="1" x14ac:dyDescent="0.2"/>
    <row r="119" spans="1:3" x14ac:dyDescent="0.2">
      <c r="B119" s="27"/>
      <c r="C119" s="26"/>
    </row>
    <row r="120" spans="1:3" x14ac:dyDescent="0.2">
      <c r="B120" s="27"/>
      <c r="C120" s="26"/>
    </row>
    <row r="121" spans="1:3" x14ac:dyDescent="0.2">
      <c r="B121" s="27"/>
      <c r="C121" s="26"/>
    </row>
    <row r="122" spans="1:3" x14ac:dyDescent="0.2">
      <c r="B122" s="27"/>
      <c r="C122" s="26"/>
    </row>
    <row r="123" spans="1:3" x14ac:dyDescent="0.2">
      <c r="B123" s="27"/>
      <c r="C123" s="26"/>
    </row>
    <row r="124" spans="1:3" x14ac:dyDescent="0.2">
      <c r="B124" s="27"/>
      <c r="C124" s="26"/>
    </row>
    <row r="125" spans="1:3" x14ac:dyDescent="0.2">
      <c r="B125" s="27"/>
      <c r="C125" s="26"/>
    </row>
    <row r="126" spans="1:3" x14ac:dyDescent="0.2">
      <c r="B126" s="27"/>
      <c r="C126" s="26"/>
    </row>
    <row r="127" spans="1:3" x14ac:dyDescent="0.2">
      <c r="B127" s="27"/>
      <c r="C127" s="26"/>
    </row>
    <row r="128" spans="1:3" x14ac:dyDescent="0.2">
      <c r="B128" s="27"/>
      <c r="C128" s="26"/>
    </row>
    <row r="129" spans="2:3" x14ac:dyDescent="0.2">
      <c r="B129" s="27"/>
      <c r="C129" s="26"/>
    </row>
    <row r="130" spans="2:3" x14ac:dyDescent="0.2">
      <c r="B130" s="27"/>
      <c r="C130" s="26"/>
    </row>
    <row r="131" spans="2:3" x14ac:dyDescent="0.2">
      <c r="B131" s="27"/>
      <c r="C131" s="26"/>
    </row>
    <row r="132" spans="2:3" x14ac:dyDescent="0.2">
      <c r="B132" s="27"/>
      <c r="C132" s="26"/>
    </row>
    <row r="133" spans="2:3" x14ac:dyDescent="0.2">
      <c r="B133" s="27"/>
      <c r="C133" s="26"/>
    </row>
    <row r="134" spans="2:3" x14ac:dyDescent="0.2">
      <c r="B134" s="27"/>
      <c r="C134" s="26"/>
    </row>
    <row r="135" spans="2:3" x14ac:dyDescent="0.2">
      <c r="B135" s="27"/>
      <c r="C135" s="26"/>
    </row>
    <row r="136" spans="2:3" x14ac:dyDescent="0.2">
      <c r="B136" s="27"/>
      <c r="C136" s="26"/>
    </row>
    <row r="137" spans="2:3" x14ac:dyDescent="0.2">
      <c r="B137" s="27"/>
      <c r="C137" s="26"/>
    </row>
    <row r="138" spans="2:3" x14ac:dyDescent="0.2">
      <c r="B138" s="27"/>
      <c r="C138" s="26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EA226-27B9-427F-A5E9-552C760A798A}">
  <sheetPr>
    <tabColor theme="7"/>
  </sheetPr>
  <dimension ref="A1:I110"/>
  <sheetViews>
    <sheetView zoomScale="115" zoomScaleNormal="115" workbookViewId="0">
      <selection activeCell="A89" sqref="A89"/>
    </sheetView>
  </sheetViews>
  <sheetFormatPr defaultColWidth="12" defaultRowHeight="12.75" customHeight="1" x14ac:dyDescent="0.25"/>
  <cols>
    <col min="1" max="1" width="21.28515625" bestFit="1" customWidth="1"/>
    <col min="2" max="2" width="13.42578125" customWidth="1"/>
    <col min="3" max="3" width="12.85546875" bestFit="1" customWidth="1"/>
    <col min="4" max="4" width="14.5703125" customWidth="1"/>
    <col min="5" max="5" width="20.42578125" customWidth="1"/>
    <col min="6" max="7" width="38.140625" bestFit="1" customWidth="1"/>
    <col min="8" max="8" width="27.85546875" bestFit="1" customWidth="1"/>
    <col min="9" max="9" width="33.85546875" bestFit="1" customWidth="1"/>
  </cols>
  <sheetData>
    <row r="1" spans="1:9" ht="15" x14ac:dyDescent="0.25">
      <c r="B1" t="s">
        <v>517</v>
      </c>
      <c r="C1" t="s">
        <v>518</v>
      </c>
      <c r="D1" t="s">
        <v>519</v>
      </c>
      <c r="E1" t="s">
        <v>520</v>
      </c>
      <c r="F1" t="s">
        <v>521</v>
      </c>
      <c r="G1" t="s">
        <v>905</v>
      </c>
      <c r="H1" t="s">
        <v>523</v>
      </c>
      <c r="I1" t="s">
        <v>233</v>
      </c>
    </row>
    <row r="2" spans="1:9" ht="15" x14ac:dyDescent="0.25">
      <c r="A2" s="93" t="s">
        <v>911</v>
      </c>
      <c r="B2" s="58">
        <v>45769</v>
      </c>
      <c r="C2" s="138">
        <v>-390</v>
      </c>
      <c r="E2" t="s">
        <v>549</v>
      </c>
      <c r="F2" t="s">
        <v>550</v>
      </c>
      <c r="G2" t="s">
        <v>537</v>
      </c>
      <c r="H2" t="s">
        <v>912</v>
      </c>
      <c r="I2" t="s">
        <v>913</v>
      </c>
    </row>
    <row r="3" spans="1:9" ht="15" x14ac:dyDescent="0.25">
      <c r="A3" s="93" t="s">
        <v>911</v>
      </c>
      <c r="B3" s="58">
        <v>45769</v>
      </c>
      <c r="C3" s="138">
        <v>-100</v>
      </c>
      <c r="E3" t="s">
        <v>549</v>
      </c>
      <c r="F3" t="s">
        <v>550</v>
      </c>
      <c r="G3" t="s">
        <v>537</v>
      </c>
      <c r="H3" t="s">
        <v>912</v>
      </c>
      <c r="I3" t="s">
        <v>914</v>
      </c>
    </row>
    <row r="4" spans="1:9" ht="15" x14ac:dyDescent="0.25">
      <c r="A4" s="93" t="s">
        <v>911</v>
      </c>
      <c r="B4" s="58">
        <v>45761</v>
      </c>
      <c r="C4" s="138">
        <v>-2225</v>
      </c>
      <c r="E4" t="s">
        <v>915</v>
      </c>
      <c r="F4" t="s">
        <v>916</v>
      </c>
      <c r="G4" t="s">
        <v>917</v>
      </c>
      <c r="H4" t="s">
        <v>918</v>
      </c>
      <c r="I4" t="s">
        <v>919</v>
      </c>
    </row>
    <row r="5" spans="1:9" ht="15" x14ac:dyDescent="0.25">
      <c r="A5" s="139" t="s">
        <v>920</v>
      </c>
      <c r="B5" s="58">
        <v>45754</v>
      </c>
      <c r="C5" s="138">
        <v>400</v>
      </c>
      <c r="D5" t="s">
        <v>568</v>
      </c>
      <c r="F5" t="s">
        <v>585</v>
      </c>
      <c r="G5" t="s">
        <v>585</v>
      </c>
      <c r="H5" t="s">
        <v>863</v>
      </c>
    </row>
    <row r="6" spans="1:9" ht="15" x14ac:dyDescent="0.25">
      <c r="A6" s="93" t="s">
        <v>921</v>
      </c>
      <c r="B6" s="58">
        <v>45748</v>
      </c>
      <c r="C6" s="138">
        <v>-2</v>
      </c>
      <c r="F6" t="s">
        <v>534</v>
      </c>
      <c r="G6" t="s">
        <v>534</v>
      </c>
      <c r="H6">
        <v>1232940534</v>
      </c>
    </row>
    <row r="7" spans="1:9" ht="15" x14ac:dyDescent="0.25">
      <c r="A7" s="93" t="s">
        <v>926</v>
      </c>
      <c r="B7" s="58">
        <v>45721</v>
      </c>
      <c r="C7" s="138">
        <v>-5.55</v>
      </c>
      <c r="F7" t="s">
        <v>532</v>
      </c>
      <c r="G7" t="s">
        <v>532</v>
      </c>
    </row>
    <row r="8" spans="1:9" ht="15" x14ac:dyDescent="0.25">
      <c r="A8" s="93" t="s">
        <v>907</v>
      </c>
      <c r="B8" s="58">
        <v>45721</v>
      </c>
      <c r="C8" s="138">
        <v>-772.2</v>
      </c>
      <c r="E8" t="s">
        <v>549</v>
      </c>
      <c r="F8" t="s">
        <v>550</v>
      </c>
      <c r="G8" t="s">
        <v>537</v>
      </c>
      <c r="H8" t="s">
        <v>922</v>
      </c>
      <c r="I8" t="s">
        <v>923</v>
      </c>
    </row>
    <row r="9" spans="1:9" ht="15" x14ac:dyDescent="0.25">
      <c r="A9" s="93" t="s">
        <v>907</v>
      </c>
      <c r="B9" s="58">
        <v>45721</v>
      </c>
      <c r="C9" s="138">
        <v>-484.2</v>
      </c>
      <c r="E9" t="s">
        <v>549</v>
      </c>
      <c r="F9" t="s">
        <v>550</v>
      </c>
      <c r="G9" t="s">
        <v>537</v>
      </c>
      <c r="H9" t="s">
        <v>924</v>
      </c>
      <c r="I9" t="s">
        <v>925</v>
      </c>
    </row>
    <row r="10" spans="1:9" ht="15" x14ac:dyDescent="0.25">
      <c r="A10" s="139" t="s">
        <v>929</v>
      </c>
      <c r="B10" s="58">
        <v>45720</v>
      </c>
      <c r="C10" s="138">
        <v>409</v>
      </c>
      <c r="D10" t="s">
        <v>536</v>
      </c>
      <c r="F10" t="s">
        <v>709</v>
      </c>
      <c r="H10" t="s">
        <v>930</v>
      </c>
    </row>
    <row r="11" spans="1:9" ht="15" x14ac:dyDescent="0.25">
      <c r="A11" s="93" t="s">
        <v>906</v>
      </c>
      <c r="B11" s="58">
        <v>45720</v>
      </c>
      <c r="C11" s="138">
        <v>-320</v>
      </c>
      <c r="E11" t="s">
        <v>549</v>
      </c>
      <c r="F11" t="s">
        <v>550</v>
      </c>
      <c r="G11" t="s">
        <v>537</v>
      </c>
      <c r="H11" t="s">
        <v>927</v>
      </c>
      <c r="I11" t="s">
        <v>928</v>
      </c>
    </row>
    <row r="12" spans="1:9" ht="15" x14ac:dyDescent="0.25">
      <c r="A12" s="93" t="s">
        <v>921</v>
      </c>
      <c r="B12" s="58">
        <v>45719</v>
      </c>
      <c r="C12" s="138">
        <v>-4</v>
      </c>
      <c r="F12" t="s">
        <v>534</v>
      </c>
      <c r="G12" t="s">
        <v>534</v>
      </c>
      <c r="H12">
        <v>1232940534</v>
      </c>
    </row>
    <row r="13" spans="1:9" ht="15" x14ac:dyDescent="0.25">
      <c r="A13" s="93" t="s">
        <v>911</v>
      </c>
      <c r="B13" s="58">
        <v>45719</v>
      </c>
      <c r="C13" s="138">
        <v>-600</v>
      </c>
      <c r="E13" t="s">
        <v>549</v>
      </c>
      <c r="F13" t="s">
        <v>550</v>
      </c>
      <c r="G13" t="s">
        <v>537</v>
      </c>
      <c r="H13" t="s">
        <v>931</v>
      </c>
      <c r="I13" t="s">
        <v>932</v>
      </c>
    </row>
    <row r="14" spans="1:9" ht="15" x14ac:dyDescent="0.25">
      <c r="A14" s="93" t="s">
        <v>911</v>
      </c>
      <c r="B14" s="58">
        <v>45719</v>
      </c>
      <c r="C14" s="138">
        <v>-200</v>
      </c>
      <c r="E14" t="s">
        <v>549</v>
      </c>
      <c r="F14" t="s">
        <v>550</v>
      </c>
      <c r="G14" t="s">
        <v>537</v>
      </c>
      <c r="H14" t="s">
        <v>933</v>
      </c>
      <c r="I14" t="s">
        <v>934</v>
      </c>
    </row>
    <row r="15" spans="1:9" ht="15" x14ac:dyDescent="0.25">
      <c r="A15" s="139" t="s">
        <v>557</v>
      </c>
      <c r="B15" s="58">
        <v>45716</v>
      </c>
      <c r="C15" s="138">
        <v>100</v>
      </c>
      <c r="D15" t="s">
        <v>536</v>
      </c>
      <c r="F15" t="s">
        <v>709</v>
      </c>
      <c r="H15" t="s">
        <v>610</v>
      </c>
    </row>
    <row r="16" spans="1:9" ht="15" x14ac:dyDescent="0.25">
      <c r="A16" s="139" t="s">
        <v>935</v>
      </c>
      <c r="B16" s="58">
        <v>45713</v>
      </c>
      <c r="C16" s="138">
        <v>5000</v>
      </c>
      <c r="D16" t="s">
        <v>568</v>
      </c>
      <c r="F16" t="s">
        <v>786</v>
      </c>
      <c r="G16" t="s">
        <v>786</v>
      </c>
      <c r="H16" t="s">
        <v>936</v>
      </c>
    </row>
    <row r="17" spans="1:9" ht="15" x14ac:dyDescent="0.25">
      <c r="A17" s="93" t="s">
        <v>911</v>
      </c>
      <c r="B17" s="58">
        <v>45712</v>
      </c>
      <c r="C17" s="138">
        <v>-900</v>
      </c>
      <c r="E17" t="s">
        <v>549</v>
      </c>
      <c r="F17" t="s">
        <v>550</v>
      </c>
      <c r="G17" t="s">
        <v>537</v>
      </c>
      <c r="H17" t="s">
        <v>937</v>
      </c>
      <c r="I17" t="s">
        <v>938</v>
      </c>
    </row>
    <row r="18" spans="1:9" ht="15" x14ac:dyDescent="0.25">
      <c r="A18" s="93" t="s">
        <v>939</v>
      </c>
      <c r="B18" s="58">
        <v>45706</v>
      </c>
      <c r="C18" s="138">
        <v>-30</v>
      </c>
      <c r="E18" t="s">
        <v>940</v>
      </c>
      <c r="F18" t="s">
        <v>941</v>
      </c>
      <c r="G18" t="s">
        <v>941</v>
      </c>
      <c r="H18" t="s">
        <v>942</v>
      </c>
      <c r="I18" t="s">
        <v>943</v>
      </c>
    </row>
    <row r="19" spans="1:9" ht="15" x14ac:dyDescent="0.25">
      <c r="A19" s="93" t="s">
        <v>939</v>
      </c>
      <c r="B19" s="58">
        <v>45705</v>
      </c>
      <c r="C19" s="138">
        <v>-42840</v>
      </c>
      <c r="E19" t="s">
        <v>940</v>
      </c>
      <c r="F19" t="s">
        <v>941</v>
      </c>
      <c r="G19" t="s">
        <v>941</v>
      </c>
      <c r="H19" t="s">
        <v>944</v>
      </c>
      <c r="I19" t="s">
        <v>945</v>
      </c>
    </row>
    <row r="20" spans="1:9" ht="15" x14ac:dyDescent="0.25">
      <c r="A20" s="93" t="s">
        <v>906</v>
      </c>
      <c r="B20" s="58">
        <v>45705</v>
      </c>
      <c r="C20" s="138">
        <v>-1120</v>
      </c>
      <c r="E20" t="s">
        <v>888</v>
      </c>
      <c r="F20" t="s">
        <v>889</v>
      </c>
      <c r="G20" t="s">
        <v>640</v>
      </c>
      <c r="H20" t="s">
        <v>946</v>
      </c>
      <c r="I20" t="s">
        <v>947</v>
      </c>
    </row>
    <row r="21" spans="1:9" ht="15" x14ac:dyDescent="0.25">
      <c r="A21" s="139" t="s">
        <v>557</v>
      </c>
      <c r="B21" s="58">
        <v>45698</v>
      </c>
      <c r="C21" s="138">
        <v>100</v>
      </c>
      <c r="D21" t="s">
        <v>536</v>
      </c>
      <c r="F21" t="s">
        <v>709</v>
      </c>
      <c r="H21" t="s">
        <v>812</v>
      </c>
    </row>
    <row r="22" spans="1:9" ht="15" x14ac:dyDescent="0.25">
      <c r="A22" s="93" t="s">
        <v>948</v>
      </c>
      <c r="B22" s="58">
        <v>45694</v>
      </c>
      <c r="C22" s="138">
        <v>-200</v>
      </c>
      <c r="E22" t="s">
        <v>584</v>
      </c>
      <c r="F22" t="s">
        <v>585</v>
      </c>
      <c r="G22" t="s">
        <v>585</v>
      </c>
      <c r="H22" t="s">
        <v>949</v>
      </c>
      <c r="I22" t="s">
        <v>950</v>
      </c>
    </row>
    <row r="23" spans="1:9" ht="15" x14ac:dyDescent="0.25">
      <c r="A23" s="93" t="s">
        <v>926</v>
      </c>
      <c r="B23" s="58">
        <v>45693</v>
      </c>
      <c r="C23" s="138">
        <v>-1.85</v>
      </c>
      <c r="F23" t="s">
        <v>532</v>
      </c>
      <c r="G23" t="s">
        <v>532</v>
      </c>
    </row>
    <row r="24" spans="1:9" ht="15" x14ac:dyDescent="0.25">
      <c r="A24" s="93" t="s">
        <v>951</v>
      </c>
      <c r="B24" s="58">
        <v>45692</v>
      </c>
      <c r="C24" s="138">
        <v>-2000</v>
      </c>
      <c r="E24" t="s">
        <v>952</v>
      </c>
      <c r="F24" t="s">
        <v>916</v>
      </c>
      <c r="G24" t="s">
        <v>953</v>
      </c>
      <c r="H24" t="s">
        <v>954</v>
      </c>
      <c r="I24" t="s">
        <v>955</v>
      </c>
    </row>
    <row r="25" spans="1:9" ht="15" x14ac:dyDescent="0.25">
      <c r="A25" s="139" t="s">
        <v>956</v>
      </c>
      <c r="B25" s="58">
        <v>45687</v>
      </c>
      <c r="C25" s="138">
        <v>2000</v>
      </c>
      <c r="D25" t="s">
        <v>527</v>
      </c>
      <c r="F25" t="s">
        <v>777</v>
      </c>
      <c r="G25" t="s">
        <v>777</v>
      </c>
      <c r="H25">
        <v>194699</v>
      </c>
    </row>
    <row r="26" spans="1:9" ht="15" x14ac:dyDescent="0.25">
      <c r="A26" s="93" t="s">
        <v>957</v>
      </c>
      <c r="B26" s="58">
        <v>45684</v>
      </c>
      <c r="C26" s="138">
        <v>-8389</v>
      </c>
      <c r="E26" t="s">
        <v>958</v>
      </c>
      <c r="F26" t="s">
        <v>916</v>
      </c>
      <c r="G26" t="s">
        <v>959</v>
      </c>
      <c r="H26" t="s">
        <v>960</v>
      </c>
      <c r="I26" t="s">
        <v>961</v>
      </c>
    </row>
    <row r="27" spans="1:9" ht="15" x14ac:dyDescent="0.25">
      <c r="A27" s="93" t="s">
        <v>962</v>
      </c>
      <c r="B27" s="58">
        <v>45684</v>
      </c>
      <c r="C27" s="138">
        <v>-840</v>
      </c>
      <c r="E27" t="s">
        <v>958</v>
      </c>
      <c r="F27" t="s">
        <v>916</v>
      </c>
      <c r="G27" t="s">
        <v>959</v>
      </c>
      <c r="H27" t="s">
        <v>963</v>
      </c>
      <c r="I27" t="s">
        <v>964</v>
      </c>
    </row>
    <row r="28" spans="1:9" ht="15" x14ac:dyDescent="0.25">
      <c r="A28" s="93" t="s">
        <v>906</v>
      </c>
      <c r="B28" s="58">
        <v>45674</v>
      </c>
      <c r="C28" s="138">
        <v>-500</v>
      </c>
      <c r="E28" t="s">
        <v>888</v>
      </c>
      <c r="F28" t="s">
        <v>889</v>
      </c>
      <c r="G28" t="s">
        <v>640</v>
      </c>
      <c r="H28" t="s">
        <v>965</v>
      </c>
      <c r="I28" t="s">
        <v>966</v>
      </c>
    </row>
    <row r="29" spans="1:9" ht="15" x14ac:dyDescent="0.25">
      <c r="A29" s="93" t="s">
        <v>906</v>
      </c>
      <c r="B29" s="58">
        <v>45672</v>
      </c>
      <c r="C29" s="138">
        <v>-593</v>
      </c>
      <c r="E29" t="s">
        <v>967</v>
      </c>
      <c r="F29" t="s">
        <v>968</v>
      </c>
      <c r="G29" t="s">
        <v>968</v>
      </c>
      <c r="H29">
        <v>46884185</v>
      </c>
      <c r="I29" t="s">
        <v>969</v>
      </c>
    </row>
    <row r="30" spans="1:9" ht="15" x14ac:dyDescent="0.25">
      <c r="A30" s="93" t="s">
        <v>970</v>
      </c>
      <c r="B30" s="58">
        <v>45671</v>
      </c>
      <c r="C30" s="138">
        <v>-1260</v>
      </c>
      <c r="E30" t="s">
        <v>888</v>
      </c>
      <c r="F30" t="s">
        <v>889</v>
      </c>
      <c r="G30" t="s">
        <v>640</v>
      </c>
      <c r="H30" t="s">
        <v>971</v>
      </c>
      <c r="I30" t="s">
        <v>972</v>
      </c>
    </row>
    <row r="31" spans="1:9" ht="15" x14ac:dyDescent="0.25">
      <c r="A31" s="93" t="s">
        <v>970</v>
      </c>
      <c r="B31" s="58">
        <v>45671</v>
      </c>
      <c r="C31" s="138">
        <v>-237</v>
      </c>
      <c r="E31" t="s">
        <v>888</v>
      </c>
      <c r="F31" t="s">
        <v>889</v>
      </c>
      <c r="G31" t="s">
        <v>640</v>
      </c>
      <c r="H31" t="s">
        <v>973</v>
      </c>
      <c r="I31" t="s">
        <v>974</v>
      </c>
    </row>
    <row r="32" spans="1:9" ht="15" x14ac:dyDescent="0.25">
      <c r="A32" s="93" t="s">
        <v>975</v>
      </c>
      <c r="B32" s="58">
        <v>45664</v>
      </c>
      <c r="C32" s="138">
        <v>-953.7</v>
      </c>
      <c r="F32" t="s">
        <v>532</v>
      </c>
      <c r="G32" t="s">
        <v>532</v>
      </c>
    </row>
    <row r="33" spans="1:9" ht="15" x14ac:dyDescent="0.25">
      <c r="A33" s="93" t="s">
        <v>533</v>
      </c>
      <c r="B33" s="58">
        <v>45659</v>
      </c>
      <c r="C33" s="138">
        <v>-720</v>
      </c>
      <c r="F33" t="s">
        <v>534</v>
      </c>
      <c r="G33" t="s">
        <v>534</v>
      </c>
      <c r="H33">
        <v>519000</v>
      </c>
    </row>
    <row r="34" spans="1:9" ht="15" x14ac:dyDescent="0.25">
      <c r="A34" s="139" t="s">
        <v>976</v>
      </c>
      <c r="B34" s="58">
        <v>45638</v>
      </c>
      <c r="C34" s="138">
        <v>9000</v>
      </c>
      <c r="D34" t="s">
        <v>527</v>
      </c>
      <c r="F34" t="s">
        <v>777</v>
      </c>
      <c r="G34" t="s">
        <v>777</v>
      </c>
      <c r="H34">
        <v>192351</v>
      </c>
    </row>
    <row r="35" spans="1:9" ht="15" x14ac:dyDescent="0.25">
      <c r="A35" s="93" t="s">
        <v>977</v>
      </c>
      <c r="B35" s="58">
        <v>45632</v>
      </c>
      <c r="C35" s="138">
        <v>-12000</v>
      </c>
      <c r="E35" t="s">
        <v>978</v>
      </c>
      <c r="F35" t="s">
        <v>979</v>
      </c>
      <c r="G35" t="s">
        <v>979</v>
      </c>
      <c r="H35" t="s">
        <v>980</v>
      </c>
      <c r="I35" t="s">
        <v>981</v>
      </c>
    </row>
    <row r="36" spans="1:9" ht="15" x14ac:dyDescent="0.25">
      <c r="A36" s="93" t="s">
        <v>926</v>
      </c>
      <c r="B36" s="58">
        <v>45630</v>
      </c>
      <c r="C36" s="138">
        <v>-3.7</v>
      </c>
      <c r="F36" t="s">
        <v>532</v>
      </c>
      <c r="G36" t="s">
        <v>532</v>
      </c>
    </row>
    <row r="37" spans="1:9" ht="15" x14ac:dyDescent="0.25">
      <c r="A37" s="93" t="s">
        <v>907</v>
      </c>
      <c r="B37" s="58">
        <v>45629</v>
      </c>
      <c r="C37" s="138">
        <v>-373</v>
      </c>
      <c r="E37" t="s">
        <v>823</v>
      </c>
      <c r="F37" t="s">
        <v>822</v>
      </c>
      <c r="G37" t="s">
        <v>822</v>
      </c>
      <c r="H37" t="s">
        <v>982</v>
      </c>
      <c r="I37" t="s">
        <v>983</v>
      </c>
    </row>
    <row r="38" spans="1:9" ht="15" x14ac:dyDescent="0.25">
      <c r="A38" s="93" t="s">
        <v>975</v>
      </c>
      <c r="B38" s="58">
        <v>45614</v>
      </c>
      <c r="C38" s="138">
        <v>-1485</v>
      </c>
      <c r="E38" t="s">
        <v>984</v>
      </c>
      <c r="F38" t="s">
        <v>985</v>
      </c>
      <c r="G38" t="s">
        <v>985</v>
      </c>
      <c r="H38" t="s">
        <v>986</v>
      </c>
      <c r="I38" t="s">
        <v>987</v>
      </c>
    </row>
    <row r="39" spans="1:9" ht="15" x14ac:dyDescent="0.25">
      <c r="A39" s="139" t="s">
        <v>988</v>
      </c>
      <c r="B39" s="58">
        <v>45610</v>
      </c>
      <c r="C39" s="138">
        <v>57000</v>
      </c>
      <c r="D39" t="s">
        <v>989</v>
      </c>
      <c r="F39" t="s">
        <v>990</v>
      </c>
      <c r="G39" t="s">
        <v>990</v>
      </c>
      <c r="H39" t="s">
        <v>991</v>
      </c>
    </row>
    <row r="40" spans="1:9" ht="15" x14ac:dyDescent="0.25">
      <c r="A40" s="139" t="s">
        <v>992</v>
      </c>
      <c r="B40" s="58">
        <v>45603</v>
      </c>
      <c r="C40" s="138">
        <v>1697</v>
      </c>
      <c r="D40" t="s">
        <v>540</v>
      </c>
      <c r="F40" t="s">
        <v>541</v>
      </c>
      <c r="G40" t="s">
        <v>541</v>
      </c>
      <c r="H40" t="s">
        <v>993</v>
      </c>
    </row>
    <row r="41" spans="1:9" ht="15" x14ac:dyDescent="0.25">
      <c r="A41" s="93" t="s">
        <v>926</v>
      </c>
      <c r="B41" s="58">
        <v>45601</v>
      </c>
      <c r="C41" s="138">
        <v>-7.4</v>
      </c>
      <c r="F41" t="s">
        <v>532</v>
      </c>
      <c r="G41" t="s">
        <v>532</v>
      </c>
    </row>
    <row r="42" spans="1:9" ht="15" x14ac:dyDescent="0.25">
      <c r="A42" s="93" t="s">
        <v>907</v>
      </c>
      <c r="B42" s="58">
        <v>45600</v>
      </c>
      <c r="C42" s="138">
        <v>-429</v>
      </c>
      <c r="E42" t="s">
        <v>549</v>
      </c>
      <c r="F42" t="s">
        <v>550</v>
      </c>
      <c r="G42" t="s">
        <v>537</v>
      </c>
      <c r="H42" t="s">
        <v>994</v>
      </c>
      <c r="I42" t="s">
        <v>995</v>
      </c>
    </row>
    <row r="43" spans="1:9" ht="15" x14ac:dyDescent="0.25">
      <c r="A43" s="93" t="s">
        <v>948</v>
      </c>
      <c r="B43" s="58">
        <v>45600</v>
      </c>
      <c r="C43" s="138">
        <v>-200</v>
      </c>
      <c r="E43" t="s">
        <v>584</v>
      </c>
      <c r="F43" t="s">
        <v>585</v>
      </c>
      <c r="G43" t="s">
        <v>585</v>
      </c>
      <c r="H43" t="s">
        <v>996</v>
      </c>
      <c r="I43" t="s">
        <v>997</v>
      </c>
    </row>
    <row r="44" spans="1:9" ht="15" x14ac:dyDescent="0.25">
      <c r="A44" s="93" t="s">
        <v>921</v>
      </c>
      <c r="B44" s="58">
        <v>45597</v>
      </c>
      <c r="C44" s="138">
        <v>-2</v>
      </c>
      <c r="F44" t="s">
        <v>534</v>
      </c>
      <c r="G44" t="s">
        <v>534</v>
      </c>
      <c r="H44">
        <v>1232940534</v>
      </c>
    </row>
    <row r="45" spans="1:9" ht="15" x14ac:dyDescent="0.25">
      <c r="A45" s="93" t="s">
        <v>999</v>
      </c>
      <c r="B45" s="58">
        <v>45593</v>
      </c>
      <c r="C45" s="138">
        <v>-4200</v>
      </c>
      <c r="E45" t="s">
        <v>544</v>
      </c>
      <c r="F45" t="s">
        <v>1000</v>
      </c>
      <c r="G45" t="s">
        <v>1000</v>
      </c>
      <c r="H45" t="s">
        <v>1001</v>
      </c>
      <c r="I45" t="s">
        <v>1001</v>
      </c>
    </row>
    <row r="46" spans="1:9" ht="15" x14ac:dyDescent="0.25">
      <c r="A46" s="93" t="s">
        <v>907</v>
      </c>
      <c r="B46" s="58">
        <v>45593</v>
      </c>
      <c r="C46" s="138">
        <v>-4200</v>
      </c>
      <c r="E46" t="s">
        <v>823</v>
      </c>
      <c r="F46" t="s">
        <v>822</v>
      </c>
      <c r="G46" t="s">
        <v>822</v>
      </c>
      <c r="H46" t="s">
        <v>998</v>
      </c>
      <c r="I46" t="s">
        <v>998</v>
      </c>
    </row>
    <row r="47" spans="1:9" ht="15" x14ac:dyDescent="0.25">
      <c r="A47" s="93" t="s">
        <v>975</v>
      </c>
      <c r="B47" s="58">
        <v>45593</v>
      </c>
      <c r="C47" s="138">
        <v>-2385</v>
      </c>
      <c r="E47" t="s">
        <v>841</v>
      </c>
      <c r="F47" t="s">
        <v>840</v>
      </c>
      <c r="G47" t="s">
        <v>840</v>
      </c>
      <c r="H47">
        <v>1434020705</v>
      </c>
      <c r="I47" t="s">
        <v>1002</v>
      </c>
    </row>
    <row r="48" spans="1:9" ht="15" x14ac:dyDescent="0.25">
      <c r="A48" s="139" t="s">
        <v>557</v>
      </c>
      <c r="B48" s="58">
        <v>45567</v>
      </c>
      <c r="C48" s="138">
        <v>100</v>
      </c>
      <c r="D48" t="s">
        <v>536</v>
      </c>
      <c r="F48" t="s">
        <v>709</v>
      </c>
      <c r="H48" t="s">
        <v>908</v>
      </c>
    </row>
    <row r="49" spans="1:9" ht="15" x14ac:dyDescent="0.25">
      <c r="A49" s="93" t="s">
        <v>921</v>
      </c>
      <c r="B49" s="58">
        <v>45566</v>
      </c>
      <c r="C49" s="138">
        <v>-30</v>
      </c>
      <c r="F49" t="s">
        <v>534</v>
      </c>
      <c r="G49" t="s">
        <v>534</v>
      </c>
      <c r="H49">
        <v>1232940534</v>
      </c>
    </row>
    <row r="50" spans="1:9" ht="15" x14ac:dyDescent="0.25">
      <c r="A50" s="93" t="s">
        <v>948</v>
      </c>
      <c r="B50" s="58">
        <v>45566</v>
      </c>
      <c r="C50" s="138">
        <v>-200</v>
      </c>
      <c r="E50" t="s">
        <v>584</v>
      </c>
      <c r="F50" t="s">
        <v>585</v>
      </c>
      <c r="G50" t="s">
        <v>585</v>
      </c>
      <c r="H50" t="s">
        <v>1003</v>
      </c>
      <c r="I50" t="s">
        <v>1004</v>
      </c>
    </row>
    <row r="51" spans="1:9" ht="15" x14ac:dyDescent="0.25">
      <c r="A51" s="139" t="s">
        <v>557</v>
      </c>
      <c r="B51" s="58">
        <v>45561</v>
      </c>
      <c r="C51" s="138">
        <v>50</v>
      </c>
      <c r="D51" t="s">
        <v>536</v>
      </c>
      <c r="F51" t="s">
        <v>709</v>
      </c>
      <c r="H51" t="s">
        <v>1006</v>
      </c>
    </row>
    <row r="52" spans="1:9" ht="15" x14ac:dyDescent="0.25">
      <c r="A52" s="93" t="s">
        <v>907</v>
      </c>
      <c r="B52" s="58">
        <v>45561</v>
      </c>
      <c r="C52" s="138">
        <v>-429</v>
      </c>
      <c r="E52" t="s">
        <v>549</v>
      </c>
      <c r="F52" t="s">
        <v>550</v>
      </c>
      <c r="G52" t="s">
        <v>537</v>
      </c>
      <c r="H52" t="s">
        <v>860</v>
      </c>
      <c r="I52" t="s">
        <v>1005</v>
      </c>
    </row>
    <row r="53" spans="1:9" ht="15" x14ac:dyDescent="0.25">
      <c r="A53" s="139" t="s">
        <v>557</v>
      </c>
      <c r="B53" s="58">
        <v>45558</v>
      </c>
      <c r="C53" s="138">
        <v>50</v>
      </c>
      <c r="D53" t="s">
        <v>536</v>
      </c>
      <c r="F53" t="s">
        <v>709</v>
      </c>
      <c r="H53" t="s">
        <v>1006</v>
      </c>
    </row>
    <row r="54" spans="1:9" ht="15" x14ac:dyDescent="0.25">
      <c r="A54" s="139" t="s">
        <v>557</v>
      </c>
      <c r="B54" s="58">
        <v>45558</v>
      </c>
      <c r="C54" s="138">
        <v>100</v>
      </c>
      <c r="D54" t="s">
        <v>536</v>
      </c>
      <c r="F54" t="s">
        <v>709</v>
      </c>
      <c r="H54" t="s">
        <v>1006</v>
      </c>
    </row>
    <row r="55" spans="1:9" ht="15" x14ac:dyDescent="0.25">
      <c r="A55" s="139" t="s">
        <v>557</v>
      </c>
      <c r="B55" s="58">
        <v>45558</v>
      </c>
      <c r="C55" s="138">
        <v>100</v>
      </c>
      <c r="D55" t="s">
        <v>536</v>
      </c>
      <c r="F55" t="s">
        <v>709</v>
      </c>
      <c r="H55" t="s">
        <v>1007</v>
      </c>
    </row>
    <row r="56" spans="1:9" ht="15" x14ac:dyDescent="0.25">
      <c r="A56" s="139" t="s">
        <v>557</v>
      </c>
      <c r="B56" s="58">
        <v>45551</v>
      </c>
      <c r="C56" s="138">
        <v>100</v>
      </c>
      <c r="D56" t="s">
        <v>536</v>
      </c>
      <c r="F56" t="s">
        <v>709</v>
      </c>
      <c r="H56" t="s">
        <v>604</v>
      </c>
    </row>
    <row r="57" spans="1:9" ht="15" x14ac:dyDescent="0.25">
      <c r="A57" s="139" t="s">
        <v>557</v>
      </c>
      <c r="B57" s="58">
        <v>45551</v>
      </c>
      <c r="C57" s="138">
        <v>100</v>
      </c>
      <c r="D57" t="s">
        <v>536</v>
      </c>
      <c r="F57" t="s">
        <v>709</v>
      </c>
      <c r="H57" t="s">
        <v>1008</v>
      </c>
    </row>
    <row r="58" spans="1:9" ht="15" x14ac:dyDescent="0.25">
      <c r="A58" s="139" t="s">
        <v>557</v>
      </c>
      <c r="B58" s="58">
        <v>45548</v>
      </c>
      <c r="C58" s="138">
        <v>100</v>
      </c>
      <c r="D58" t="s">
        <v>536</v>
      </c>
      <c r="F58" t="s">
        <v>709</v>
      </c>
      <c r="H58" t="s">
        <v>640</v>
      </c>
    </row>
    <row r="59" spans="1:9" ht="15" x14ac:dyDescent="0.25">
      <c r="A59" s="139" t="s">
        <v>557</v>
      </c>
      <c r="B59" s="58">
        <v>45547</v>
      </c>
      <c r="C59" s="138">
        <v>100</v>
      </c>
      <c r="D59" t="s">
        <v>536</v>
      </c>
      <c r="F59" t="s">
        <v>709</v>
      </c>
      <c r="H59" t="s">
        <v>576</v>
      </c>
    </row>
    <row r="60" spans="1:9" ht="15" x14ac:dyDescent="0.25">
      <c r="A60" s="139" t="s">
        <v>557</v>
      </c>
      <c r="B60" s="58">
        <v>45547</v>
      </c>
      <c r="C60" s="138">
        <v>100</v>
      </c>
      <c r="D60" t="s">
        <v>536</v>
      </c>
      <c r="F60" t="s">
        <v>709</v>
      </c>
      <c r="H60" t="s">
        <v>576</v>
      </c>
    </row>
    <row r="61" spans="1:9" ht="15" x14ac:dyDescent="0.25">
      <c r="A61" s="139" t="s">
        <v>557</v>
      </c>
      <c r="B61" s="58">
        <v>45547</v>
      </c>
      <c r="C61" s="138">
        <v>200</v>
      </c>
      <c r="D61" t="s">
        <v>536</v>
      </c>
      <c r="F61" t="s">
        <v>709</v>
      </c>
      <c r="H61" t="s">
        <v>1009</v>
      </c>
    </row>
    <row r="62" spans="1:9" ht="15" x14ac:dyDescent="0.25">
      <c r="A62" s="139" t="s">
        <v>557</v>
      </c>
      <c r="B62" s="58">
        <v>45545</v>
      </c>
      <c r="C62" s="138">
        <v>100</v>
      </c>
      <c r="D62" t="s">
        <v>536</v>
      </c>
      <c r="F62" t="s">
        <v>709</v>
      </c>
      <c r="H62" t="s">
        <v>800</v>
      </c>
    </row>
    <row r="63" spans="1:9" ht="15" x14ac:dyDescent="0.25">
      <c r="A63" s="139" t="s">
        <v>557</v>
      </c>
      <c r="B63" s="58">
        <v>45545</v>
      </c>
      <c r="C63" s="138">
        <v>100</v>
      </c>
      <c r="D63" t="s">
        <v>536</v>
      </c>
      <c r="F63" t="s">
        <v>709</v>
      </c>
      <c r="H63" t="s">
        <v>569</v>
      </c>
    </row>
    <row r="64" spans="1:9" ht="15" x14ac:dyDescent="0.25">
      <c r="A64" s="139" t="s">
        <v>557</v>
      </c>
      <c r="B64" s="58">
        <v>45540</v>
      </c>
      <c r="C64" s="138">
        <v>100</v>
      </c>
      <c r="D64" t="s">
        <v>536</v>
      </c>
      <c r="F64" t="s">
        <v>709</v>
      </c>
      <c r="H64" t="s">
        <v>865</v>
      </c>
    </row>
    <row r="65" spans="1:9" ht="15" x14ac:dyDescent="0.25">
      <c r="A65" s="93" t="s">
        <v>926</v>
      </c>
      <c r="B65" s="58">
        <v>45539</v>
      </c>
      <c r="C65" s="138">
        <v>-9.25</v>
      </c>
      <c r="F65" t="s">
        <v>532</v>
      </c>
      <c r="G65" t="s">
        <v>532</v>
      </c>
    </row>
    <row r="66" spans="1:9" ht="15" x14ac:dyDescent="0.25">
      <c r="A66" s="139" t="s">
        <v>557</v>
      </c>
      <c r="B66" s="58">
        <v>45539</v>
      </c>
      <c r="C66" s="138">
        <v>100</v>
      </c>
      <c r="D66" t="s">
        <v>536</v>
      </c>
      <c r="F66" t="s">
        <v>709</v>
      </c>
      <c r="H66" t="s">
        <v>802</v>
      </c>
    </row>
    <row r="67" spans="1:9" ht="15" x14ac:dyDescent="0.25">
      <c r="A67" s="139" t="s">
        <v>557</v>
      </c>
      <c r="B67" s="58">
        <v>45537</v>
      </c>
      <c r="C67" s="138">
        <v>100</v>
      </c>
      <c r="D67" t="s">
        <v>536</v>
      </c>
      <c r="F67" t="s">
        <v>709</v>
      </c>
      <c r="H67" t="s">
        <v>603</v>
      </c>
    </row>
    <row r="68" spans="1:9" ht="15" x14ac:dyDescent="0.25">
      <c r="A68" s="93" t="s">
        <v>921</v>
      </c>
      <c r="B68" s="58">
        <v>45537</v>
      </c>
      <c r="C68" s="138">
        <v>-26</v>
      </c>
      <c r="F68" t="s">
        <v>534</v>
      </c>
      <c r="G68" t="s">
        <v>534</v>
      </c>
      <c r="H68">
        <v>1232940534</v>
      </c>
    </row>
    <row r="69" spans="1:9" ht="15" x14ac:dyDescent="0.25">
      <c r="A69" s="139" t="s">
        <v>557</v>
      </c>
      <c r="B69" s="58">
        <v>45533</v>
      </c>
      <c r="C69" s="138">
        <v>100</v>
      </c>
      <c r="D69" t="s">
        <v>536</v>
      </c>
      <c r="F69" t="s">
        <v>709</v>
      </c>
      <c r="H69" t="s">
        <v>596</v>
      </c>
    </row>
    <row r="70" spans="1:9" ht="15" x14ac:dyDescent="0.25">
      <c r="A70" s="93" t="s">
        <v>1010</v>
      </c>
      <c r="B70" s="58">
        <v>45533</v>
      </c>
      <c r="C70" s="138">
        <v>-600</v>
      </c>
      <c r="E70" t="s">
        <v>549</v>
      </c>
      <c r="F70" t="s">
        <v>550</v>
      </c>
      <c r="G70" t="s">
        <v>537</v>
      </c>
      <c r="H70" t="s">
        <v>1011</v>
      </c>
      <c r="I70" t="s">
        <v>1012</v>
      </c>
    </row>
    <row r="71" spans="1:9" ht="15" x14ac:dyDescent="0.25">
      <c r="A71" s="139" t="s">
        <v>557</v>
      </c>
      <c r="B71" s="58">
        <v>45532</v>
      </c>
      <c r="C71" s="138">
        <v>100</v>
      </c>
      <c r="D71" t="s">
        <v>536</v>
      </c>
      <c r="F71" t="s">
        <v>709</v>
      </c>
      <c r="H71" t="s">
        <v>647</v>
      </c>
    </row>
    <row r="72" spans="1:9" ht="15" x14ac:dyDescent="0.25">
      <c r="A72" s="139" t="s">
        <v>557</v>
      </c>
      <c r="B72" s="58">
        <v>45532</v>
      </c>
      <c r="C72" s="138">
        <v>100</v>
      </c>
      <c r="D72" t="s">
        <v>536</v>
      </c>
      <c r="F72" t="s">
        <v>709</v>
      </c>
      <c r="H72" t="s">
        <v>864</v>
      </c>
    </row>
    <row r="73" spans="1:9" ht="15" x14ac:dyDescent="0.25">
      <c r="A73" s="139" t="s">
        <v>557</v>
      </c>
      <c r="B73" s="58">
        <v>45532</v>
      </c>
      <c r="C73" s="138">
        <v>100</v>
      </c>
      <c r="D73" t="s">
        <v>536</v>
      </c>
      <c r="F73" t="s">
        <v>709</v>
      </c>
      <c r="H73" t="s">
        <v>558</v>
      </c>
    </row>
    <row r="74" spans="1:9" ht="15" x14ac:dyDescent="0.25">
      <c r="A74" s="139" t="s">
        <v>557</v>
      </c>
      <c r="B74" s="58">
        <v>45532</v>
      </c>
      <c r="C74" s="138">
        <v>100</v>
      </c>
      <c r="D74" t="s">
        <v>536</v>
      </c>
      <c r="F74" t="s">
        <v>709</v>
      </c>
      <c r="H74" t="s">
        <v>1013</v>
      </c>
    </row>
    <row r="75" spans="1:9" ht="15" x14ac:dyDescent="0.25">
      <c r="A75" s="139" t="s">
        <v>557</v>
      </c>
      <c r="B75" s="58">
        <v>45532</v>
      </c>
      <c r="C75" s="138">
        <v>100</v>
      </c>
      <c r="D75" t="s">
        <v>536</v>
      </c>
      <c r="F75" t="s">
        <v>709</v>
      </c>
      <c r="H75" t="s">
        <v>614</v>
      </c>
    </row>
    <row r="76" spans="1:9" ht="15" x14ac:dyDescent="0.25">
      <c r="A76" s="139" t="s">
        <v>557</v>
      </c>
      <c r="B76" s="58">
        <v>45531</v>
      </c>
      <c r="C76" s="138">
        <v>100</v>
      </c>
      <c r="D76" t="s">
        <v>536</v>
      </c>
      <c r="F76" t="s">
        <v>709</v>
      </c>
      <c r="H76" t="s">
        <v>812</v>
      </c>
    </row>
    <row r="77" spans="1:9" ht="15" x14ac:dyDescent="0.25">
      <c r="A77" s="139" t="s">
        <v>557</v>
      </c>
      <c r="B77" s="58">
        <v>45530</v>
      </c>
      <c r="C77" s="138">
        <v>100</v>
      </c>
      <c r="D77" t="s">
        <v>536</v>
      </c>
      <c r="F77" t="s">
        <v>709</v>
      </c>
      <c r="H77" t="s">
        <v>716</v>
      </c>
    </row>
    <row r="78" spans="1:9" ht="15" x14ac:dyDescent="0.25">
      <c r="A78" s="139" t="s">
        <v>557</v>
      </c>
      <c r="B78" s="58">
        <v>45530</v>
      </c>
      <c r="C78" s="138">
        <v>100</v>
      </c>
      <c r="D78" t="s">
        <v>536</v>
      </c>
      <c r="F78" t="s">
        <v>709</v>
      </c>
      <c r="H78" t="s">
        <v>910</v>
      </c>
    </row>
    <row r="79" spans="1:9" ht="15" x14ac:dyDescent="0.25">
      <c r="A79" s="139" t="s">
        <v>557</v>
      </c>
      <c r="B79" s="58">
        <v>45530</v>
      </c>
      <c r="C79" s="138">
        <v>100</v>
      </c>
      <c r="D79" t="s">
        <v>536</v>
      </c>
      <c r="F79" t="s">
        <v>709</v>
      </c>
      <c r="H79" t="s">
        <v>1014</v>
      </c>
    </row>
    <row r="80" spans="1:9" ht="15" x14ac:dyDescent="0.25">
      <c r="A80" s="139" t="s">
        <v>557</v>
      </c>
      <c r="B80" s="58">
        <v>45530</v>
      </c>
      <c r="C80" s="138">
        <v>700</v>
      </c>
      <c r="D80" t="s">
        <v>536</v>
      </c>
      <c r="F80" t="s">
        <v>709</v>
      </c>
      <c r="H80" t="s">
        <v>1015</v>
      </c>
    </row>
    <row r="81" spans="1:9" ht="15" x14ac:dyDescent="0.25">
      <c r="A81" s="139" t="s">
        <v>557</v>
      </c>
      <c r="B81" s="58">
        <v>45526</v>
      </c>
      <c r="C81" s="138">
        <v>100</v>
      </c>
      <c r="D81" t="s">
        <v>536</v>
      </c>
      <c r="F81" t="s">
        <v>709</v>
      </c>
      <c r="H81" t="s">
        <v>613</v>
      </c>
    </row>
    <row r="82" spans="1:9" ht="15" x14ac:dyDescent="0.25">
      <c r="A82" s="93" t="s">
        <v>948</v>
      </c>
      <c r="B82" s="58">
        <v>45523</v>
      </c>
      <c r="C82" s="138">
        <v>-200</v>
      </c>
      <c r="E82" t="s">
        <v>584</v>
      </c>
      <c r="F82" t="s">
        <v>585</v>
      </c>
      <c r="G82" t="s">
        <v>585</v>
      </c>
      <c r="H82" t="s">
        <v>1016</v>
      </c>
      <c r="I82" t="s">
        <v>1017</v>
      </c>
    </row>
    <row r="83" spans="1:9" ht="15" x14ac:dyDescent="0.25">
      <c r="A83" s="93" t="s">
        <v>948</v>
      </c>
      <c r="B83" s="58">
        <v>45523</v>
      </c>
      <c r="C83" s="138">
        <v>-200</v>
      </c>
      <c r="E83" t="s">
        <v>584</v>
      </c>
      <c r="F83" t="s">
        <v>585</v>
      </c>
      <c r="G83" t="s">
        <v>585</v>
      </c>
      <c r="H83" t="s">
        <v>1018</v>
      </c>
      <c r="I83" t="s">
        <v>1019</v>
      </c>
    </row>
    <row r="84" spans="1:9" ht="15" x14ac:dyDescent="0.25">
      <c r="A84" s="93" t="s">
        <v>999</v>
      </c>
      <c r="B84" s="58">
        <v>45520</v>
      </c>
      <c r="C84" s="138">
        <v>-6600</v>
      </c>
      <c r="E84" t="s">
        <v>584</v>
      </c>
      <c r="F84" t="s">
        <v>585</v>
      </c>
      <c r="G84" t="s">
        <v>585</v>
      </c>
      <c r="H84" t="s">
        <v>1020</v>
      </c>
      <c r="I84" t="s">
        <v>1021</v>
      </c>
    </row>
    <row r="85" spans="1:9" ht="15" x14ac:dyDescent="0.25">
      <c r="A85" s="139" t="s">
        <v>557</v>
      </c>
      <c r="B85" s="58">
        <v>45516</v>
      </c>
      <c r="C85" s="138">
        <v>100</v>
      </c>
      <c r="D85" t="s">
        <v>536</v>
      </c>
      <c r="F85" t="s">
        <v>709</v>
      </c>
      <c r="H85" t="s">
        <v>615</v>
      </c>
    </row>
    <row r="86" spans="1:9" ht="15" x14ac:dyDescent="0.25">
      <c r="A86" s="93" t="s">
        <v>999</v>
      </c>
      <c r="B86" s="58">
        <v>45510</v>
      </c>
      <c r="C86" s="138">
        <v>-200</v>
      </c>
      <c r="E86" t="s">
        <v>584</v>
      </c>
      <c r="F86" t="s">
        <v>585</v>
      </c>
      <c r="G86" t="s">
        <v>585</v>
      </c>
      <c r="H86" t="s">
        <v>1024</v>
      </c>
      <c r="I86" t="s">
        <v>1024</v>
      </c>
    </row>
    <row r="87" spans="1:9" ht="15" x14ac:dyDescent="0.25">
      <c r="A87" s="93" t="s">
        <v>948</v>
      </c>
      <c r="B87" s="58">
        <v>45510</v>
      </c>
      <c r="C87" s="138">
        <v>-200</v>
      </c>
      <c r="E87" t="s">
        <v>584</v>
      </c>
      <c r="F87" t="s">
        <v>585</v>
      </c>
      <c r="G87" t="s">
        <v>585</v>
      </c>
      <c r="H87" t="s">
        <v>1022</v>
      </c>
      <c r="I87" t="s">
        <v>1023</v>
      </c>
    </row>
    <row r="88" spans="1:9" ht="15" x14ac:dyDescent="0.25">
      <c r="A88" s="93" t="s">
        <v>921</v>
      </c>
      <c r="B88" s="58">
        <v>45505</v>
      </c>
      <c r="C88" s="138">
        <v>-2</v>
      </c>
      <c r="F88" t="s">
        <v>534</v>
      </c>
      <c r="G88" t="s">
        <v>534</v>
      </c>
      <c r="H88">
        <v>1232940534</v>
      </c>
    </row>
    <row r="89" spans="1:9" ht="15" x14ac:dyDescent="0.25">
      <c r="A89" s="105" t="s">
        <v>1039</v>
      </c>
      <c r="B89" s="58">
        <v>45502</v>
      </c>
      <c r="C89" s="138">
        <v>300</v>
      </c>
      <c r="D89" t="s">
        <v>536</v>
      </c>
      <c r="F89" t="s">
        <v>709</v>
      </c>
      <c r="H89" t="s">
        <v>1025</v>
      </c>
    </row>
    <row r="90" spans="1:9" ht="15" x14ac:dyDescent="0.25">
      <c r="A90" s="93" t="s">
        <v>921</v>
      </c>
      <c r="B90" s="58">
        <v>45474</v>
      </c>
      <c r="C90" s="138">
        <v>-2</v>
      </c>
      <c r="F90" t="s">
        <v>534</v>
      </c>
      <c r="G90" t="s">
        <v>534</v>
      </c>
      <c r="H90">
        <v>1232940534</v>
      </c>
    </row>
    <row r="91" spans="1:9" ht="15" x14ac:dyDescent="0.25">
      <c r="A91" s="139" t="s">
        <v>935</v>
      </c>
      <c r="B91" s="58">
        <v>45467</v>
      </c>
      <c r="C91" s="138">
        <v>44649</v>
      </c>
      <c r="D91" t="s">
        <v>568</v>
      </c>
      <c r="F91" t="s">
        <v>786</v>
      </c>
      <c r="G91" t="s">
        <v>786</v>
      </c>
      <c r="H91" t="s">
        <v>1026</v>
      </c>
    </row>
    <row r="92" spans="1:9" ht="15" x14ac:dyDescent="0.25">
      <c r="A92" s="139" t="s">
        <v>557</v>
      </c>
      <c r="B92" s="58">
        <v>45460</v>
      </c>
      <c r="C92" s="138">
        <v>100</v>
      </c>
      <c r="D92" t="s">
        <v>536</v>
      </c>
      <c r="F92" t="s">
        <v>709</v>
      </c>
      <c r="H92" t="s">
        <v>909</v>
      </c>
    </row>
    <row r="93" spans="1:9" ht="15" x14ac:dyDescent="0.25">
      <c r="A93" s="93" t="s">
        <v>921</v>
      </c>
      <c r="B93" s="58">
        <v>45446</v>
      </c>
      <c r="C93" s="138">
        <v>-8</v>
      </c>
      <c r="F93" t="s">
        <v>534</v>
      </c>
      <c r="G93" t="s">
        <v>534</v>
      </c>
      <c r="H93">
        <v>1232940534</v>
      </c>
    </row>
    <row r="94" spans="1:9" ht="15" x14ac:dyDescent="0.25">
      <c r="A94" s="93" t="s">
        <v>1027</v>
      </c>
      <c r="B94" s="58">
        <v>45443</v>
      </c>
      <c r="C94" s="138">
        <v>-3060</v>
      </c>
      <c r="E94" t="s">
        <v>549</v>
      </c>
      <c r="F94" t="s">
        <v>550</v>
      </c>
      <c r="G94" t="s">
        <v>537</v>
      </c>
      <c r="H94" t="s">
        <v>1028</v>
      </c>
      <c r="I94" t="s">
        <v>1029</v>
      </c>
    </row>
    <row r="95" spans="1:9" ht="15" x14ac:dyDescent="0.25">
      <c r="A95" s="93" t="s">
        <v>1030</v>
      </c>
      <c r="B95" s="58">
        <v>45428</v>
      </c>
      <c r="C95" s="138">
        <v>-600</v>
      </c>
      <c r="E95" t="s">
        <v>630</v>
      </c>
      <c r="F95" t="s">
        <v>631</v>
      </c>
      <c r="G95" t="s">
        <v>778</v>
      </c>
      <c r="H95" t="s">
        <v>1031</v>
      </c>
      <c r="I95" t="s">
        <v>1032</v>
      </c>
    </row>
    <row r="96" spans="1:9" ht="15" x14ac:dyDescent="0.25">
      <c r="A96" s="93" t="s">
        <v>1030</v>
      </c>
      <c r="B96" s="58">
        <v>45428</v>
      </c>
      <c r="C96" s="138">
        <v>-600</v>
      </c>
      <c r="E96" t="s">
        <v>630</v>
      </c>
      <c r="F96" t="s">
        <v>631</v>
      </c>
      <c r="G96" t="s">
        <v>778</v>
      </c>
      <c r="H96" t="s">
        <v>1033</v>
      </c>
      <c r="I96" t="s">
        <v>1034</v>
      </c>
    </row>
    <row r="97" spans="1:9" ht="15" x14ac:dyDescent="0.25">
      <c r="A97" s="93" t="s">
        <v>1030</v>
      </c>
      <c r="B97" s="58">
        <v>45428</v>
      </c>
      <c r="C97" s="138">
        <v>-600</v>
      </c>
      <c r="E97" t="s">
        <v>630</v>
      </c>
      <c r="F97" t="s">
        <v>631</v>
      </c>
      <c r="G97" t="s">
        <v>778</v>
      </c>
      <c r="H97" t="s">
        <v>1035</v>
      </c>
      <c r="I97" t="s">
        <v>1036</v>
      </c>
    </row>
    <row r="98" spans="1:9" ht="15" x14ac:dyDescent="0.25">
      <c r="A98" s="139" t="s">
        <v>526</v>
      </c>
      <c r="B98" s="58">
        <v>45428</v>
      </c>
      <c r="C98" s="138">
        <v>100.68</v>
      </c>
      <c r="D98" t="s">
        <v>883</v>
      </c>
      <c r="F98" t="s">
        <v>780</v>
      </c>
      <c r="G98" t="s">
        <v>780</v>
      </c>
      <c r="H98" t="s">
        <v>1037</v>
      </c>
    </row>
    <row r="99" spans="1:9" ht="15" x14ac:dyDescent="0.25">
      <c r="A99" s="139" t="s">
        <v>557</v>
      </c>
      <c r="B99" s="58">
        <v>45418</v>
      </c>
      <c r="C99" s="138">
        <v>100</v>
      </c>
      <c r="D99" t="s">
        <v>536</v>
      </c>
      <c r="F99" t="s">
        <v>709</v>
      </c>
      <c r="H99" t="s">
        <v>580</v>
      </c>
    </row>
    <row r="100" spans="1:9" ht="15" x14ac:dyDescent="0.25">
      <c r="A100" s="139" t="s">
        <v>557</v>
      </c>
      <c r="B100" s="58">
        <v>45418</v>
      </c>
      <c r="C100" s="138">
        <v>100</v>
      </c>
      <c r="D100" t="s">
        <v>536</v>
      </c>
      <c r="F100" t="s">
        <v>709</v>
      </c>
      <c r="H100" t="s">
        <v>1009</v>
      </c>
    </row>
    <row r="101" spans="1:9" ht="15" x14ac:dyDescent="0.25">
      <c r="A101" s="139" t="s">
        <v>557</v>
      </c>
      <c r="B101" s="58">
        <v>45418</v>
      </c>
      <c r="C101" s="138">
        <v>100</v>
      </c>
      <c r="D101" t="s">
        <v>536</v>
      </c>
      <c r="F101" t="s">
        <v>709</v>
      </c>
      <c r="H101" t="s">
        <v>1009</v>
      </c>
    </row>
    <row r="102" spans="1:9" ht="15" x14ac:dyDescent="0.25">
      <c r="A102" s="139" t="s">
        <v>557</v>
      </c>
      <c r="B102" s="58">
        <v>45418</v>
      </c>
      <c r="C102" s="138">
        <v>200</v>
      </c>
      <c r="D102" t="s">
        <v>536</v>
      </c>
      <c r="F102" t="s">
        <v>709</v>
      </c>
      <c r="H102" t="s">
        <v>618</v>
      </c>
    </row>
    <row r="103" spans="1:9" ht="15" x14ac:dyDescent="0.25">
      <c r="A103" s="93" t="s">
        <v>921</v>
      </c>
      <c r="B103" s="58">
        <v>45414</v>
      </c>
      <c r="C103" s="138">
        <v>-8</v>
      </c>
      <c r="F103" t="s">
        <v>534</v>
      </c>
      <c r="G103" t="s">
        <v>534</v>
      </c>
      <c r="H103">
        <v>1232940534</v>
      </c>
    </row>
    <row r="104" spans="1:9" ht="15" x14ac:dyDescent="0.25">
      <c r="A104" s="139" t="s">
        <v>557</v>
      </c>
      <c r="B104" s="58">
        <v>45411</v>
      </c>
      <c r="C104" s="138">
        <v>100</v>
      </c>
      <c r="D104" t="s">
        <v>536</v>
      </c>
      <c r="F104" t="s">
        <v>709</v>
      </c>
      <c r="H104" t="s">
        <v>866</v>
      </c>
    </row>
    <row r="105" spans="1:9" ht="15" x14ac:dyDescent="0.25">
      <c r="A105" s="139" t="s">
        <v>557</v>
      </c>
      <c r="B105" s="58">
        <v>45411</v>
      </c>
      <c r="C105" s="138">
        <v>100</v>
      </c>
      <c r="D105" t="s">
        <v>536</v>
      </c>
      <c r="F105" t="s">
        <v>709</v>
      </c>
      <c r="H105" t="s">
        <v>865</v>
      </c>
    </row>
    <row r="106" spans="1:9" ht="15" x14ac:dyDescent="0.25">
      <c r="A106" s="141" t="s">
        <v>557</v>
      </c>
      <c r="B106" s="58">
        <v>45411</v>
      </c>
      <c r="C106" s="138">
        <v>100</v>
      </c>
      <c r="D106" t="s">
        <v>536</v>
      </c>
      <c r="F106" t="s">
        <v>709</v>
      </c>
      <c r="H106" t="s">
        <v>864</v>
      </c>
    </row>
    <row r="107" spans="1:9" ht="15" x14ac:dyDescent="0.25">
      <c r="A107" s="139" t="s">
        <v>920</v>
      </c>
      <c r="B107" s="58">
        <v>45404</v>
      </c>
      <c r="C107" s="138">
        <v>400</v>
      </c>
      <c r="D107" t="s">
        <v>568</v>
      </c>
      <c r="F107" t="s">
        <v>585</v>
      </c>
      <c r="G107" t="s">
        <v>585</v>
      </c>
      <c r="H107" t="s">
        <v>863</v>
      </c>
    </row>
    <row r="108" spans="1:9" ht="15" x14ac:dyDescent="0.25">
      <c r="A108" s="141" t="s">
        <v>557</v>
      </c>
      <c r="B108" s="58">
        <v>45392</v>
      </c>
      <c r="C108" s="138">
        <v>50</v>
      </c>
      <c r="D108" t="s">
        <v>536</v>
      </c>
      <c r="F108" t="s">
        <v>709</v>
      </c>
      <c r="H108" t="s">
        <v>608</v>
      </c>
    </row>
    <row r="109" spans="1:9" ht="15" x14ac:dyDescent="0.25">
      <c r="A109" s="93" t="s">
        <v>926</v>
      </c>
      <c r="B109" s="58">
        <v>45386</v>
      </c>
      <c r="C109" s="140">
        <v>-1.85</v>
      </c>
      <c r="F109" t="s">
        <v>532</v>
      </c>
      <c r="G109" t="s">
        <v>532</v>
      </c>
    </row>
    <row r="110" spans="1:9" ht="15" x14ac:dyDescent="0.25">
      <c r="A110" s="93" t="s">
        <v>921</v>
      </c>
      <c r="B110" s="58">
        <v>45384</v>
      </c>
      <c r="C110" s="140">
        <v>-2</v>
      </c>
      <c r="F110" t="s">
        <v>534</v>
      </c>
      <c r="G110" t="s">
        <v>534</v>
      </c>
      <c r="H110">
        <v>1232940534</v>
      </c>
    </row>
  </sheetData>
  <autoFilter ref="A1:I110" xr:uid="{30FEA226-27B9-427F-A5E9-552C760A798A}">
    <sortState xmlns:xlrd2="http://schemas.microsoft.com/office/spreadsheetml/2017/richdata2" ref="A2:I110">
      <sortCondition descending="1" ref="B1:B110"/>
    </sortState>
  </autoFilter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8D1B-CA4F-4CEB-A91B-1E9C12F41187}">
  <sheetPr>
    <tabColor theme="7"/>
  </sheetPr>
  <dimension ref="A1:J147"/>
  <sheetViews>
    <sheetView topLeftCell="A106" zoomScaleNormal="100" workbookViewId="0">
      <selection activeCell="B136" sqref="B136"/>
    </sheetView>
  </sheetViews>
  <sheetFormatPr defaultRowHeight="15" x14ac:dyDescent="0.25"/>
  <cols>
    <col min="1" max="1" width="11.7109375" customWidth="1"/>
    <col min="2" max="2" width="21.140625" customWidth="1"/>
    <col min="3" max="3" width="11.140625" style="89" customWidth="1"/>
    <col min="4" max="4" width="13" style="89" customWidth="1"/>
    <col min="5" max="5" width="9.85546875" style="89" customWidth="1"/>
    <col min="6" max="6" width="12.5703125" style="89" customWidth="1"/>
    <col min="7" max="8" width="15.140625" style="89" customWidth="1"/>
    <col min="9" max="9" width="20.7109375" style="89" customWidth="1"/>
    <col min="11" max="11" width="13.7109375" customWidth="1"/>
    <col min="12" max="12" width="11.42578125" customWidth="1"/>
    <col min="13" max="13" width="10.85546875" customWidth="1"/>
    <col min="14" max="14" width="14.5703125" bestFit="1" customWidth="1"/>
    <col min="15" max="15" width="15" bestFit="1" customWidth="1"/>
    <col min="16" max="17" width="31.140625" bestFit="1" customWidth="1"/>
    <col min="18" max="18" width="26.42578125" bestFit="1" customWidth="1"/>
    <col min="19" max="19" width="36.85546875" bestFit="1" customWidth="1"/>
  </cols>
  <sheetData>
    <row r="1" spans="1:10" x14ac:dyDescent="0.25">
      <c r="B1" s="89" t="s">
        <v>1038</v>
      </c>
      <c r="C1" s="129" t="s">
        <v>517</v>
      </c>
      <c r="D1" s="91">
        <v>45418</v>
      </c>
      <c r="E1" s="89" t="s">
        <v>520</v>
      </c>
      <c r="F1" s="89" t="s">
        <v>520</v>
      </c>
      <c r="G1" s="89" t="s">
        <v>523</v>
      </c>
      <c r="H1" s="89" t="s">
        <v>233</v>
      </c>
    </row>
    <row r="2" spans="1:10" x14ac:dyDescent="0.25">
      <c r="A2" s="10"/>
      <c r="B2" s="70" t="s">
        <v>263</v>
      </c>
      <c r="C2" s="10"/>
      <c r="D2" s="10"/>
      <c r="E2" s="10"/>
      <c r="F2" s="10"/>
      <c r="G2" s="10"/>
      <c r="H2" s="10"/>
      <c r="I2" s="10"/>
    </row>
    <row r="3" spans="1:10" x14ac:dyDescent="0.25">
      <c r="B3" s="93" t="s">
        <v>999</v>
      </c>
      <c r="C3" s="58">
        <v>45593</v>
      </c>
      <c r="D3" s="138">
        <v>-4200</v>
      </c>
      <c r="E3"/>
      <c r="F3" t="s">
        <v>544</v>
      </c>
      <c r="G3" t="s">
        <v>1000</v>
      </c>
      <c r="H3" t="s">
        <v>1000</v>
      </c>
      <c r="I3" t="s">
        <v>1001</v>
      </c>
      <c r="J3" t="s">
        <v>1001</v>
      </c>
    </row>
    <row r="4" spans="1:10" x14ac:dyDescent="0.25">
      <c r="B4" s="93" t="s">
        <v>999</v>
      </c>
      <c r="C4" s="58">
        <v>45520</v>
      </c>
      <c r="D4" s="138">
        <v>-6600</v>
      </c>
      <c r="E4"/>
      <c r="F4" t="s">
        <v>584</v>
      </c>
      <c r="G4" t="s">
        <v>585</v>
      </c>
      <c r="H4" t="s">
        <v>585</v>
      </c>
      <c r="I4" t="s">
        <v>1020</v>
      </c>
      <c r="J4" t="s">
        <v>1021</v>
      </c>
    </row>
    <row r="5" spans="1:10" x14ac:dyDescent="0.25">
      <c r="B5" s="93" t="s">
        <v>999</v>
      </c>
      <c r="C5" s="58">
        <v>45510</v>
      </c>
      <c r="D5" s="138">
        <v>-200</v>
      </c>
      <c r="E5"/>
      <c r="F5" t="s">
        <v>584</v>
      </c>
      <c r="G5" t="s">
        <v>585</v>
      </c>
      <c r="H5" t="s">
        <v>585</v>
      </c>
      <c r="I5" t="s">
        <v>1024</v>
      </c>
      <c r="J5" t="s">
        <v>1024</v>
      </c>
    </row>
    <row r="6" spans="1:10" x14ac:dyDescent="0.25">
      <c r="B6" s="93" t="s">
        <v>1030</v>
      </c>
      <c r="C6" s="58">
        <v>45428</v>
      </c>
      <c r="D6" s="138">
        <v>-600</v>
      </c>
      <c r="E6"/>
      <c r="F6" t="s">
        <v>630</v>
      </c>
      <c r="G6" t="s">
        <v>631</v>
      </c>
      <c r="H6" t="s">
        <v>778</v>
      </c>
      <c r="I6" t="s">
        <v>1031</v>
      </c>
      <c r="J6" t="s">
        <v>1032</v>
      </c>
    </row>
    <row r="7" spans="1:10" x14ac:dyDescent="0.25">
      <c r="B7" s="93" t="s">
        <v>1030</v>
      </c>
      <c r="C7" s="58">
        <v>45428</v>
      </c>
      <c r="D7" s="138">
        <v>-600</v>
      </c>
      <c r="E7"/>
      <c r="F7" t="s">
        <v>630</v>
      </c>
      <c r="G7" t="s">
        <v>631</v>
      </c>
      <c r="H7" t="s">
        <v>778</v>
      </c>
      <c r="I7" t="s">
        <v>1033</v>
      </c>
      <c r="J7" t="s">
        <v>1034</v>
      </c>
    </row>
    <row r="8" spans="1:10" x14ac:dyDescent="0.25">
      <c r="B8" s="93" t="s">
        <v>1030</v>
      </c>
      <c r="C8" s="58">
        <v>45428</v>
      </c>
      <c r="D8" s="138">
        <v>-600</v>
      </c>
      <c r="E8"/>
      <c r="F8" t="s">
        <v>630</v>
      </c>
      <c r="G8" t="s">
        <v>631</v>
      </c>
      <c r="H8" t="s">
        <v>778</v>
      </c>
      <c r="I8" t="s">
        <v>1035</v>
      </c>
      <c r="J8" t="s">
        <v>1036</v>
      </c>
    </row>
    <row r="9" spans="1:10" x14ac:dyDescent="0.25">
      <c r="A9" s="26">
        <f>SUM(D3:D8)</f>
        <v>-12800</v>
      </c>
      <c r="B9" s="103"/>
      <c r="C9" s="91"/>
      <c r="D9" s="92"/>
    </row>
    <row r="10" spans="1:10" x14ac:dyDescent="0.25">
      <c r="A10" s="68"/>
      <c r="B10" s="10" t="s">
        <v>497</v>
      </c>
      <c r="C10" s="68"/>
      <c r="D10" s="68"/>
      <c r="E10" s="68"/>
      <c r="F10" s="68"/>
      <c r="G10" s="68"/>
      <c r="H10" s="68"/>
      <c r="I10" s="68"/>
    </row>
    <row r="11" spans="1:10" x14ac:dyDescent="0.25">
      <c r="B11" s="93" t="s">
        <v>911</v>
      </c>
      <c r="C11" s="58">
        <v>45769</v>
      </c>
      <c r="D11" s="138">
        <v>-390</v>
      </c>
      <c r="E11"/>
      <c r="F11" t="s">
        <v>549</v>
      </c>
      <c r="G11" t="s">
        <v>550</v>
      </c>
      <c r="H11" t="s">
        <v>537</v>
      </c>
      <c r="I11" t="s">
        <v>912</v>
      </c>
      <c r="J11" t="s">
        <v>913</v>
      </c>
    </row>
    <row r="12" spans="1:10" x14ac:dyDescent="0.25">
      <c r="B12" s="93" t="s">
        <v>911</v>
      </c>
      <c r="C12" s="58">
        <v>45769</v>
      </c>
      <c r="D12" s="138">
        <v>-100</v>
      </c>
      <c r="E12"/>
      <c r="F12" t="s">
        <v>549</v>
      </c>
      <c r="G12" t="s">
        <v>550</v>
      </c>
      <c r="H12" t="s">
        <v>537</v>
      </c>
      <c r="I12" t="s">
        <v>912</v>
      </c>
      <c r="J12" t="s">
        <v>914</v>
      </c>
    </row>
    <row r="13" spans="1:10" x14ac:dyDescent="0.25">
      <c r="B13" s="93" t="s">
        <v>911</v>
      </c>
      <c r="C13" s="58">
        <v>45761</v>
      </c>
      <c r="D13" s="138">
        <v>-2225</v>
      </c>
      <c r="E13"/>
      <c r="F13" t="s">
        <v>915</v>
      </c>
      <c r="G13" t="s">
        <v>916</v>
      </c>
      <c r="H13" t="s">
        <v>917</v>
      </c>
      <c r="I13" t="s">
        <v>918</v>
      </c>
      <c r="J13" t="s">
        <v>919</v>
      </c>
    </row>
    <row r="14" spans="1:10" x14ac:dyDescent="0.25">
      <c r="B14" s="93" t="s">
        <v>911</v>
      </c>
      <c r="C14" s="58">
        <v>45719</v>
      </c>
      <c r="D14" s="138">
        <v>-600</v>
      </c>
      <c r="E14"/>
      <c r="F14" t="s">
        <v>549</v>
      </c>
      <c r="G14" t="s">
        <v>550</v>
      </c>
      <c r="H14" t="s">
        <v>537</v>
      </c>
      <c r="I14" t="s">
        <v>931</v>
      </c>
      <c r="J14" t="s">
        <v>932</v>
      </c>
    </row>
    <row r="15" spans="1:10" x14ac:dyDescent="0.25">
      <c r="B15" s="93" t="s">
        <v>911</v>
      </c>
      <c r="C15" s="58">
        <v>45719</v>
      </c>
      <c r="D15" s="138">
        <v>-200</v>
      </c>
      <c r="E15"/>
      <c r="F15" t="s">
        <v>549</v>
      </c>
      <c r="G15" t="s">
        <v>550</v>
      </c>
      <c r="H15" t="s">
        <v>537</v>
      </c>
      <c r="I15" t="s">
        <v>933</v>
      </c>
      <c r="J15" t="s">
        <v>934</v>
      </c>
    </row>
    <row r="16" spans="1:10" x14ac:dyDescent="0.25">
      <c r="B16" s="93" t="s">
        <v>911</v>
      </c>
      <c r="C16" s="58">
        <v>45712</v>
      </c>
      <c r="D16" s="138">
        <v>-900</v>
      </c>
      <c r="E16"/>
      <c r="F16" t="s">
        <v>549</v>
      </c>
      <c r="G16" t="s">
        <v>550</v>
      </c>
      <c r="H16" t="s">
        <v>537</v>
      </c>
      <c r="I16" t="s">
        <v>937</v>
      </c>
      <c r="J16" t="s">
        <v>938</v>
      </c>
    </row>
    <row r="17" spans="1:10" x14ac:dyDescent="0.25">
      <c r="B17" s="93" t="s">
        <v>951</v>
      </c>
      <c r="C17" s="58">
        <v>45692</v>
      </c>
      <c r="D17" s="138">
        <v>-2000</v>
      </c>
      <c r="E17"/>
      <c r="F17" t="s">
        <v>952</v>
      </c>
      <c r="G17" t="s">
        <v>916</v>
      </c>
      <c r="H17" t="s">
        <v>953</v>
      </c>
      <c r="I17" t="s">
        <v>954</v>
      </c>
      <c r="J17" t="s">
        <v>955</v>
      </c>
    </row>
    <row r="18" spans="1:10" x14ac:dyDescent="0.25">
      <c r="B18" s="93" t="s">
        <v>957</v>
      </c>
      <c r="C18" s="58">
        <v>45684</v>
      </c>
      <c r="D18" s="138">
        <v>-8389</v>
      </c>
      <c r="E18"/>
      <c r="F18" t="s">
        <v>958</v>
      </c>
      <c r="G18" t="s">
        <v>916</v>
      </c>
      <c r="H18" t="s">
        <v>959</v>
      </c>
      <c r="I18" t="s">
        <v>960</v>
      </c>
      <c r="J18" t="s">
        <v>961</v>
      </c>
    </row>
    <row r="19" spans="1:10" x14ac:dyDescent="0.25">
      <c r="B19" s="93" t="s">
        <v>962</v>
      </c>
      <c r="C19" s="58">
        <v>45684</v>
      </c>
      <c r="D19" s="138">
        <v>-840</v>
      </c>
      <c r="E19"/>
      <c r="F19" t="s">
        <v>958</v>
      </c>
      <c r="G19" t="s">
        <v>916</v>
      </c>
      <c r="H19" t="s">
        <v>959</v>
      </c>
      <c r="I19" t="s">
        <v>963</v>
      </c>
      <c r="J19" t="s">
        <v>964</v>
      </c>
    </row>
    <row r="20" spans="1:10" x14ac:dyDescent="0.25">
      <c r="A20" s="66">
        <f>SUM(D11:D19)</f>
        <v>-15644</v>
      </c>
      <c r="C20" s="58"/>
      <c r="D20" s="59"/>
      <c r="E20" s="62"/>
      <c r="F20"/>
      <c r="G20"/>
      <c r="H20"/>
      <c r="I20"/>
    </row>
    <row r="21" spans="1:10" x14ac:dyDescent="0.25">
      <c r="A21" s="68"/>
      <c r="B21" s="68" t="s">
        <v>270</v>
      </c>
      <c r="C21" s="68"/>
      <c r="D21" s="68"/>
      <c r="E21" s="68"/>
      <c r="F21" s="68"/>
      <c r="G21" s="68"/>
      <c r="H21" s="68"/>
      <c r="I21" s="68"/>
    </row>
    <row r="22" spans="1:10" x14ac:dyDescent="0.25">
      <c r="B22" s="93" t="s">
        <v>906</v>
      </c>
      <c r="C22" s="58">
        <v>45443</v>
      </c>
      <c r="D22" s="138">
        <v>-3060</v>
      </c>
      <c r="E22"/>
      <c r="F22" t="s">
        <v>549</v>
      </c>
      <c r="G22" t="s">
        <v>550</v>
      </c>
      <c r="H22" t="s">
        <v>537</v>
      </c>
      <c r="I22" t="s">
        <v>1028</v>
      </c>
      <c r="J22" t="s">
        <v>1029</v>
      </c>
    </row>
    <row r="23" spans="1:10" x14ac:dyDescent="0.25">
      <c r="B23" s="93" t="s">
        <v>906</v>
      </c>
      <c r="C23" s="58">
        <v>45720</v>
      </c>
      <c r="D23" s="138">
        <v>-320</v>
      </c>
      <c r="E23"/>
      <c r="F23" t="s">
        <v>549</v>
      </c>
      <c r="G23" t="s">
        <v>550</v>
      </c>
      <c r="H23" t="s">
        <v>537</v>
      </c>
      <c r="I23" t="s">
        <v>927</v>
      </c>
      <c r="J23" t="s">
        <v>928</v>
      </c>
    </row>
    <row r="24" spans="1:10" x14ac:dyDescent="0.25">
      <c r="B24" s="93" t="s">
        <v>939</v>
      </c>
      <c r="C24" s="58">
        <v>45706</v>
      </c>
      <c r="D24" s="138">
        <v>-30</v>
      </c>
      <c r="E24"/>
      <c r="F24" t="s">
        <v>940</v>
      </c>
      <c r="G24" t="s">
        <v>941</v>
      </c>
      <c r="H24" t="s">
        <v>941</v>
      </c>
      <c r="I24" t="s">
        <v>942</v>
      </c>
      <c r="J24" t="s">
        <v>943</v>
      </c>
    </row>
    <row r="25" spans="1:10" x14ac:dyDescent="0.25">
      <c r="B25" s="93" t="s">
        <v>939</v>
      </c>
      <c r="C25" s="58">
        <v>45705</v>
      </c>
      <c r="D25" s="138">
        <v>-42840</v>
      </c>
      <c r="E25"/>
      <c r="F25" t="s">
        <v>940</v>
      </c>
      <c r="G25" t="s">
        <v>941</v>
      </c>
      <c r="H25" t="s">
        <v>941</v>
      </c>
      <c r="I25" t="s">
        <v>944</v>
      </c>
      <c r="J25" t="s">
        <v>945</v>
      </c>
    </row>
    <row r="26" spans="1:10" x14ac:dyDescent="0.25">
      <c r="B26" s="93" t="s">
        <v>906</v>
      </c>
      <c r="C26" s="58">
        <v>45705</v>
      </c>
      <c r="D26" s="138">
        <v>-1120</v>
      </c>
      <c r="E26"/>
      <c r="F26" t="s">
        <v>888</v>
      </c>
      <c r="G26" t="s">
        <v>889</v>
      </c>
      <c r="H26" t="s">
        <v>640</v>
      </c>
      <c r="I26" t="s">
        <v>946</v>
      </c>
      <c r="J26" t="s">
        <v>947</v>
      </c>
    </row>
    <row r="27" spans="1:10" x14ac:dyDescent="0.25">
      <c r="B27" s="93" t="s">
        <v>906</v>
      </c>
      <c r="C27" s="58">
        <v>45674</v>
      </c>
      <c r="D27" s="138">
        <v>-500</v>
      </c>
      <c r="E27"/>
      <c r="F27" t="s">
        <v>888</v>
      </c>
      <c r="G27" t="s">
        <v>889</v>
      </c>
      <c r="H27" t="s">
        <v>640</v>
      </c>
      <c r="I27" t="s">
        <v>965</v>
      </c>
      <c r="J27" t="s">
        <v>966</v>
      </c>
    </row>
    <row r="28" spans="1:10" x14ac:dyDescent="0.25">
      <c r="B28" s="93" t="s">
        <v>906</v>
      </c>
      <c r="C28" s="58">
        <v>45672</v>
      </c>
      <c r="D28" s="138">
        <v>-593</v>
      </c>
      <c r="E28"/>
      <c r="F28" t="s">
        <v>967</v>
      </c>
      <c r="G28" t="s">
        <v>968</v>
      </c>
      <c r="H28" t="s">
        <v>968</v>
      </c>
      <c r="I28">
        <v>46884185</v>
      </c>
      <c r="J28" t="s">
        <v>969</v>
      </c>
    </row>
    <row r="29" spans="1:10" x14ac:dyDescent="0.25">
      <c r="B29" s="93" t="s">
        <v>970</v>
      </c>
      <c r="C29" s="58">
        <v>45671</v>
      </c>
      <c r="D29" s="138">
        <v>-1260</v>
      </c>
      <c r="E29"/>
      <c r="F29" t="s">
        <v>888</v>
      </c>
      <c r="G29" t="s">
        <v>889</v>
      </c>
      <c r="H29" t="s">
        <v>640</v>
      </c>
      <c r="I29" t="s">
        <v>971</v>
      </c>
      <c r="J29" t="s">
        <v>972</v>
      </c>
    </row>
    <row r="30" spans="1:10" x14ac:dyDescent="0.25">
      <c r="B30" s="93" t="s">
        <v>970</v>
      </c>
      <c r="C30" s="58">
        <v>45671</v>
      </c>
      <c r="D30" s="138">
        <v>-237</v>
      </c>
      <c r="E30"/>
      <c r="F30" t="s">
        <v>888</v>
      </c>
      <c r="G30" t="s">
        <v>889</v>
      </c>
      <c r="H30" t="s">
        <v>640</v>
      </c>
      <c r="I30" t="s">
        <v>973</v>
      </c>
      <c r="J30" t="s">
        <v>974</v>
      </c>
    </row>
    <row r="31" spans="1:10" x14ac:dyDescent="0.25">
      <c r="B31" s="93" t="s">
        <v>977</v>
      </c>
      <c r="C31" s="58">
        <v>45632</v>
      </c>
      <c r="D31" s="138">
        <v>-12000</v>
      </c>
      <c r="E31"/>
      <c r="F31" t="s">
        <v>978</v>
      </c>
      <c r="G31" t="s">
        <v>979</v>
      </c>
      <c r="H31" t="s">
        <v>979</v>
      </c>
      <c r="I31" t="s">
        <v>980</v>
      </c>
      <c r="J31" t="s">
        <v>981</v>
      </c>
    </row>
    <row r="32" spans="1:10" x14ac:dyDescent="0.25">
      <c r="A32" s="26">
        <f>SUM(D22:D31)</f>
        <v>-61960</v>
      </c>
      <c r="B32" s="93"/>
      <c r="C32" s="91"/>
      <c r="D32" s="92"/>
    </row>
    <row r="33" spans="1:10" x14ac:dyDescent="0.25">
      <c r="A33" s="10"/>
      <c r="B33" s="69" t="s">
        <v>259</v>
      </c>
      <c r="C33" s="10"/>
      <c r="D33" s="10"/>
      <c r="E33" s="10"/>
      <c r="F33" s="10"/>
      <c r="G33" s="10"/>
      <c r="H33" s="10"/>
      <c r="I33" s="10"/>
    </row>
    <row r="34" spans="1:10" x14ac:dyDescent="0.25">
      <c r="B34" s="93" t="s">
        <v>907</v>
      </c>
      <c r="C34" s="58">
        <v>45721</v>
      </c>
      <c r="D34" s="138">
        <v>-772.2</v>
      </c>
      <c r="E34"/>
      <c r="F34" t="s">
        <v>549</v>
      </c>
      <c r="G34" t="s">
        <v>550</v>
      </c>
      <c r="H34" t="s">
        <v>537</v>
      </c>
      <c r="I34" t="s">
        <v>922</v>
      </c>
      <c r="J34" t="s">
        <v>923</v>
      </c>
    </row>
    <row r="35" spans="1:10" x14ac:dyDescent="0.25">
      <c r="B35" s="93" t="s">
        <v>907</v>
      </c>
      <c r="C35" s="58">
        <v>45721</v>
      </c>
      <c r="D35" s="138">
        <v>-484.2</v>
      </c>
      <c r="E35"/>
      <c r="F35" t="s">
        <v>549</v>
      </c>
      <c r="G35" t="s">
        <v>550</v>
      </c>
      <c r="H35" t="s">
        <v>537</v>
      </c>
      <c r="I35" t="s">
        <v>924</v>
      </c>
      <c r="J35" t="s">
        <v>925</v>
      </c>
    </row>
    <row r="36" spans="1:10" x14ac:dyDescent="0.25">
      <c r="B36" s="93" t="s">
        <v>948</v>
      </c>
      <c r="C36" s="58">
        <v>45694</v>
      </c>
      <c r="D36" s="138">
        <v>-200</v>
      </c>
      <c r="E36"/>
      <c r="F36" t="s">
        <v>584</v>
      </c>
      <c r="G36" t="s">
        <v>585</v>
      </c>
      <c r="H36" t="s">
        <v>585</v>
      </c>
      <c r="I36" t="s">
        <v>949</v>
      </c>
      <c r="J36" t="s">
        <v>950</v>
      </c>
    </row>
    <row r="37" spans="1:10" x14ac:dyDescent="0.25">
      <c r="B37" s="93" t="s">
        <v>907</v>
      </c>
      <c r="C37" s="58">
        <v>45629</v>
      </c>
      <c r="D37" s="138">
        <v>-373</v>
      </c>
      <c r="E37"/>
      <c r="F37" t="s">
        <v>823</v>
      </c>
      <c r="G37" t="s">
        <v>822</v>
      </c>
      <c r="H37" t="s">
        <v>822</v>
      </c>
      <c r="I37" t="s">
        <v>982</v>
      </c>
      <c r="J37" t="s">
        <v>983</v>
      </c>
    </row>
    <row r="38" spans="1:10" x14ac:dyDescent="0.25">
      <c r="B38" s="93" t="s">
        <v>948</v>
      </c>
      <c r="C38" s="58">
        <v>45600</v>
      </c>
      <c r="D38" s="138">
        <v>-200</v>
      </c>
      <c r="E38"/>
      <c r="F38" t="s">
        <v>584</v>
      </c>
      <c r="G38" t="s">
        <v>585</v>
      </c>
      <c r="H38" t="s">
        <v>585</v>
      </c>
      <c r="I38" t="s">
        <v>996</v>
      </c>
      <c r="J38" t="s">
        <v>997</v>
      </c>
    </row>
    <row r="39" spans="1:10" x14ac:dyDescent="0.25">
      <c r="B39" s="93" t="s">
        <v>907</v>
      </c>
      <c r="C39" s="58">
        <v>45600</v>
      </c>
      <c r="D39" s="138">
        <v>-429</v>
      </c>
      <c r="E39"/>
      <c r="F39" t="s">
        <v>549</v>
      </c>
      <c r="G39" t="s">
        <v>550</v>
      </c>
      <c r="H39" t="s">
        <v>537</v>
      </c>
      <c r="I39" t="s">
        <v>994</v>
      </c>
      <c r="J39" t="s">
        <v>995</v>
      </c>
    </row>
    <row r="40" spans="1:10" x14ac:dyDescent="0.25">
      <c r="B40" s="93" t="s">
        <v>948</v>
      </c>
      <c r="C40" s="58">
        <v>45566</v>
      </c>
      <c r="D40" s="138">
        <v>-200</v>
      </c>
      <c r="E40"/>
      <c r="F40" t="s">
        <v>584</v>
      </c>
      <c r="G40" t="s">
        <v>585</v>
      </c>
      <c r="H40" t="s">
        <v>585</v>
      </c>
      <c r="I40" t="s">
        <v>1003</v>
      </c>
      <c r="J40" t="s">
        <v>1004</v>
      </c>
    </row>
    <row r="41" spans="1:10" x14ac:dyDescent="0.25">
      <c r="B41" s="93" t="s">
        <v>907</v>
      </c>
      <c r="C41" s="58">
        <v>45593</v>
      </c>
      <c r="D41" s="138">
        <v>-4200</v>
      </c>
      <c r="E41"/>
      <c r="F41" t="s">
        <v>823</v>
      </c>
      <c r="G41" t="s">
        <v>822</v>
      </c>
      <c r="H41" t="s">
        <v>822</v>
      </c>
      <c r="I41" t="s">
        <v>998</v>
      </c>
      <c r="J41" t="s">
        <v>998</v>
      </c>
    </row>
    <row r="42" spans="1:10" x14ac:dyDescent="0.25">
      <c r="B42" s="93" t="s">
        <v>907</v>
      </c>
      <c r="C42" s="58">
        <v>45561</v>
      </c>
      <c r="D42" s="138">
        <v>-429</v>
      </c>
      <c r="E42"/>
      <c r="F42" t="s">
        <v>549</v>
      </c>
      <c r="G42" t="s">
        <v>550</v>
      </c>
      <c r="H42" t="s">
        <v>537</v>
      </c>
      <c r="I42" t="s">
        <v>860</v>
      </c>
      <c r="J42" t="s">
        <v>1005</v>
      </c>
    </row>
    <row r="43" spans="1:10" x14ac:dyDescent="0.25">
      <c r="B43" s="93" t="s">
        <v>948</v>
      </c>
      <c r="C43" s="58">
        <v>45523</v>
      </c>
      <c r="D43" s="138">
        <v>-200</v>
      </c>
      <c r="E43"/>
      <c r="F43" t="s">
        <v>584</v>
      </c>
      <c r="G43" t="s">
        <v>585</v>
      </c>
      <c r="H43" t="s">
        <v>585</v>
      </c>
      <c r="I43" t="s">
        <v>1016</v>
      </c>
      <c r="J43" t="s">
        <v>1017</v>
      </c>
    </row>
    <row r="44" spans="1:10" x14ac:dyDescent="0.25">
      <c r="B44" s="93" t="s">
        <v>948</v>
      </c>
      <c r="C44" s="58">
        <v>45523</v>
      </c>
      <c r="D44" s="138">
        <v>-200</v>
      </c>
      <c r="E44"/>
      <c r="F44" t="s">
        <v>584</v>
      </c>
      <c r="G44" t="s">
        <v>585</v>
      </c>
      <c r="H44" t="s">
        <v>585</v>
      </c>
      <c r="I44" t="s">
        <v>1018</v>
      </c>
      <c r="J44" t="s">
        <v>1019</v>
      </c>
    </row>
    <row r="45" spans="1:10" x14ac:dyDescent="0.25">
      <c r="B45" s="93" t="s">
        <v>948</v>
      </c>
      <c r="C45" s="58">
        <v>45510</v>
      </c>
      <c r="D45" s="138">
        <v>-200</v>
      </c>
      <c r="E45"/>
      <c r="F45" t="s">
        <v>584</v>
      </c>
      <c r="G45" t="s">
        <v>585</v>
      </c>
      <c r="H45" t="s">
        <v>585</v>
      </c>
      <c r="I45" t="s">
        <v>1022</v>
      </c>
      <c r="J45" t="s">
        <v>1023</v>
      </c>
    </row>
    <row r="46" spans="1:10" x14ac:dyDescent="0.25">
      <c r="A46" s="26">
        <f>SUM(D34:D45)</f>
        <v>-7887.4</v>
      </c>
    </row>
    <row r="47" spans="1:10" x14ac:dyDescent="0.25">
      <c r="A47" s="10"/>
      <c r="B47" s="69" t="s">
        <v>16</v>
      </c>
      <c r="C47" s="10"/>
      <c r="D47" s="10"/>
      <c r="E47" s="10"/>
      <c r="F47" s="10"/>
      <c r="G47" s="10"/>
      <c r="H47" s="10"/>
      <c r="I47" s="10"/>
    </row>
    <row r="48" spans="1:10" x14ac:dyDescent="0.25">
      <c r="B48" s="93"/>
      <c r="C48" s="58"/>
      <c r="D48" s="59"/>
      <c r="E48"/>
      <c r="F48"/>
      <c r="G48"/>
      <c r="H48"/>
      <c r="I48"/>
    </row>
    <row r="49" spans="1:10" x14ac:dyDescent="0.25">
      <c r="A49" s="26">
        <f>SUM(D48:D48)</f>
        <v>0</v>
      </c>
    </row>
    <row r="50" spans="1:10" x14ac:dyDescent="0.25">
      <c r="A50" s="10"/>
      <c r="B50" s="69" t="s">
        <v>266</v>
      </c>
      <c r="C50" s="10"/>
      <c r="D50" s="10"/>
      <c r="E50" s="10"/>
      <c r="F50" s="10"/>
      <c r="G50" s="10"/>
      <c r="H50" s="10"/>
      <c r="I50" s="10"/>
    </row>
    <row r="51" spans="1:10" x14ac:dyDescent="0.25">
      <c r="B51" s="93" t="s">
        <v>921</v>
      </c>
      <c r="C51" s="58">
        <v>45748</v>
      </c>
      <c r="D51" s="138">
        <v>-2</v>
      </c>
      <c r="E51"/>
      <c r="F51"/>
      <c r="G51" t="s">
        <v>534</v>
      </c>
      <c r="H51" t="s">
        <v>534</v>
      </c>
      <c r="I51">
        <v>1232940534</v>
      </c>
    </row>
    <row r="52" spans="1:10" x14ac:dyDescent="0.25">
      <c r="B52" s="93" t="s">
        <v>921</v>
      </c>
      <c r="C52" s="58">
        <v>45719</v>
      </c>
      <c r="D52" s="138">
        <v>-4</v>
      </c>
      <c r="E52"/>
      <c r="F52"/>
      <c r="G52" t="s">
        <v>534</v>
      </c>
      <c r="H52" t="s">
        <v>534</v>
      </c>
      <c r="I52">
        <v>1232940534</v>
      </c>
    </row>
    <row r="53" spans="1:10" x14ac:dyDescent="0.25">
      <c r="B53" s="93" t="s">
        <v>921</v>
      </c>
      <c r="C53" s="58">
        <v>45597</v>
      </c>
      <c r="D53" s="138">
        <v>-2</v>
      </c>
      <c r="E53"/>
      <c r="F53"/>
      <c r="G53" t="s">
        <v>534</v>
      </c>
      <c r="H53" t="s">
        <v>534</v>
      </c>
      <c r="I53">
        <v>1232940534</v>
      </c>
    </row>
    <row r="54" spans="1:10" x14ac:dyDescent="0.25">
      <c r="B54" s="93" t="s">
        <v>921</v>
      </c>
      <c r="C54" s="58">
        <v>45566</v>
      </c>
      <c r="D54" s="138">
        <v>-30</v>
      </c>
      <c r="E54"/>
      <c r="F54"/>
      <c r="G54" t="s">
        <v>534</v>
      </c>
      <c r="H54" t="s">
        <v>534</v>
      </c>
      <c r="I54">
        <v>1232940534</v>
      </c>
    </row>
    <row r="55" spans="1:10" x14ac:dyDescent="0.25">
      <c r="B55" s="93" t="s">
        <v>921</v>
      </c>
      <c r="C55" s="58">
        <v>45537</v>
      </c>
      <c r="D55" s="138">
        <v>-26</v>
      </c>
      <c r="E55"/>
      <c r="F55"/>
      <c r="G55" t="s">
        <v>534</v>
      </c>
      <c r="H55" t="s">
        <v>534</v>
      </c>
      <c r="I55">
        <v>1232940534</v>
      </c>
    </row>
    <row r="56" spans="1:10" x14ac:dyDescent="0.25">
      <c r="B56" s="93" t="s">
        <v>921</v>
      </c>
      <c r="C56" s="58">
        <v>45505</v>
      </c>
      <c r="D56" s="138">
        <v>-2</v>
      </c>
      <c r="E56"/>
      <c r="F56"/>
      <c r="G56" t="s">
        <v>534</v>
      </c>
      <c r="H56" t="s">
        <v>534</v>
      </c>
      <c r="I56">
        <v>1232940534</v>
      </c>
    </row>
    <row r="57" spans="1:10" x14ac:dyDescent="0.25">
      <c r="B57" s="93" t="s">
        <v>921</v>
      </c>
      <c r="C57" s="58">
        <v>45474</v>
      </c>
      <c r="D57" s="138">
        <v>-2</v>
      </c>
      <c r="E57"/>
      <c r="F57"/>
      <c r="G57" t="s">
        <v>534</v>
      </c>
      <c r="H57" t="s">
        <v>534</v>
      </c>
      <c r="I57">
        <v>1232940534</v>
      </c>
    </row>
    <row r="58" spans="1:10" x14ac:dyDescent="0.25">
      <c r="B58" s="93" t="s">
        <v>921</v>
      </c>
      <c r="C58" s="58">
        <v>45446</v>
      </c>
      <c r="D58" s="138">
        <v>-8</v>
      </c>
      <c r="E58"/>
      <c r="F58"/>
      <c r="G58" t="s">
        <v>534</v>
      </c>
      <c r="H58" t="s">
        <v>534</v>
      </c>
      <c r="I58">
        <v>1232940534</v>
      </c>
    </row>
    <row r="59" spans="1:10" x14ac:dyDescent="0.25">
      <c r="B59" s="93" t="s">
        <v>921</v>
      </c>
      <c r="C59" s="58">
        <v>45414</v>
      </c>
      <c r="D59" s="138">
        <v>-8</v>
      </c>
      <c r="E59"/>
      <c r="F59"/>
      <c r="G59" t="s">
        <v>534</v>
      </c>
      <c r="H59" t="s">
        <v>534</v>
      </c>
      <c r="I59">
        <v>1232940534</v>
      </c>
    </row>
    <row r="60" spans="1:10" x14ac:dyDescent="0.25">
      <c r="B60" s="93" t="s">
        <v>921</v>
      </c>
      <c r="C60" s="58">
        <v>45384</v>
      </c>
      <c r="D60" s="140">
        <v>-2</v>
      </c>
      <c r="E60"/>
      <c r="F60"/>
      <c r="G60" t="s">
        <v>534</v>
      </c>
      <c r="H60" t="s">
        <v>534</v>
      </c>
      <c r="I60">
        <v>1232940534</v>
      </c>
    </row>
    <row r="61" spans="1:10" x14ac:dyDescent="0.25">
      <c r="B61" s="93" t="s">
        <v>1010</v>
      </c>
      <c r="C61" s="58">
        <v>45533</v>
      </c>
      <c r="D61" s="138">
        <v>-600</v>
      </c>
      <c r="E61"/>
      <c r="F61" t="s">
        <v>549</v>
      </c>
      <c r="G61" t="s">
        <v>550</v>
      </c>
      <c r="H61" t="s">
        <v>537</v>
      </c>
      <c r="I61" t="s">
        <v>1011</v>
      </c>
      <c r="J61" t="s">
        <v>1012</v>
      </c>
    </row>
    <row r="62" spans="1:10" x14ac:dyDescent="0.25">
      <c r="B62" s="93" t="s">
        <v>926</v>
      </c>
      <c r="C62" s="58">
        <v>45721</v>
      </c>
      <c r="D62" s="138">
        <v>-5.55</v>
      </c>
      <c r="E62"/>
      <c r="F62"/>
      <c r="G62" t="s">
        <v>532</v>
      </c>
      <c r="H62" t="s">
        <v>532</v>
      </c>
      <c r="I62"/>
    </row>
    <row r="63" spans="1:10" x14ac:dyDescent="0.25">
      <c r="B63" s="93" t="s">
        <v>926</v>
      </c>
      <c r="C63" s="58">
        <v>45693</v>
      </c>
      <c r="D63" s="138">
        <v>-1.85</v>
      </c>
      <c r="E63"/>
      <c r="F63"/>
      <c r="G63" t="s">
        <v>532</v>
      </c>
      <c r="H63" t="s">
        <v>532</v>
      </c>
      <c r="I63"/>
    </row>
    <row r="64" spans="1:10" x14ac:dyDescent="0.25">
      <c r="B64" s="93" t="s">
        <v>926</v>
      </c>
      <c r="C64" s="58">
        <v>45630</v>
      </c>
      <c r="D64" s="138">
        <v>-3.7</v>
      </c>
      <c r="E64"/>
      <c r="F64"/>
      <c r="G64" t="s">
        <v>532</v>
      </c>
      <c r="H64" t="s">
        <v>532</v>
      </c>
      <c r="I64"/>
    </row>
    <row r="65" spans="1:10" x14ac:dyDescent="0.25">
      <c r="B65" s="93" t="s">
        <v>926</v>
      </c>
      <c r="C65" s="58">
        <v>45601</v>
      </c>
      <c r="D65" s="138">
        <v>-7.4</v>
      </c>
      <c r="E65"/>
      <c r="F65"/>
      <c r="G65" t="s">
        <v>532</v>
      </c>
      <c r="H65" t="s">
        <v>532</v>
      </c>
      <c r="I65"/>
    </row>
    <row r="66" spans="1:10" x14ac:dyDescent="0.25">
      <c r="B66" s="93" t="s">
        <v>926</v>
      </c>
      <c r="C66" s="58">
        <v>45539</v>
      </c>
      <c r="D66" s="138">
        <v>-9.25</v>
      </c>
      <c r="E66"/>
      <c r="F66"/>
      <c r="G66" t="s">
        <v>532</v>
      </c>
      <c r="H66" t="s">
        <v>532</v>
      </c>
      <c r="I66"/>
    </row>
    <row r="67" spans="1:10" x14ac:dyDescent="0.25">
      <c r="B67" s="93" t="s">
        <v>926</v>
      </c>
      <c r="C67" s="58">
        <v>45386</v>
      </c>
      <c r="D67" s="140">
        <v>-1.85</v>
      </c>
      <c r="E67"/>
      <c r="F67"/>
      <c r="G67" t="s">
        <v>532</v>
      </c>
      <c r="H67" t="s">
        <v>532</v>
      </c>
      <c r="I67"/>
    </row>
    <row r="68" spans="1:10" x14ac:dyDescent="0.25">
      <c r="B68" s="93" t="s">
        <v>975</v>
      </c>
      <c r="C68" s="58">
        <v>45664</v>
      </c>
      <c r="D68" s="138">
        <v>-953.7</v>
      </c>
      <c r="E68"/>
      <c r="F68"/>
      <c r="G68" t="s">
        <v>532</v>
      </c>
      <c r="H68" t="s">
        <v>532</v>
      </c>
      <c r="I68"/>
    </row>
    <row r="69" spans="1:10" x14ac:dyDescent="0.25">
      <c r="B69" s="93" t="s">
        <v>975</v>
      </c>
      <c r="C69" s="58">
        <v>45614</v>
      </c>
      <c r="D69" s="138">
        <v>-1485</v>
      </c>
      <c r="E69"/>
      <c r="F69" t="s">
        <v>984</v>
      </c>
      <c r="G69" t="s">
        <v>985</v>
      </c>
      <c r="H69" t="s">
        <v>985</v>
      </c>
      <c r="I69" t="s">
        <v>986</v>
      </c>
      <c r="J69" t="s">
        <v>987</v>
      </c>
    </row>
    <row r="70" spans="1:10" x14ac:dyDescent="0.25">
      <c r="B70" s="93" t="s">
        <v>975</v>
      </c>
      <c r="C70" s="58">
        <v>45593</v>
      </c>
      <c r="D70" s="138">
        <v>-2385</v>
      </c>
      <c r="E70"/>
      <c r="F70" t="s">
        <v>841</v>
      </c>
      <c r="G70" t="s">
        <v>840</v>
      </c>
      <c r="H70" t="s">
        <v>840</v>
      </c>
      <c r="I70">
        <v>1434020705</v>
      </c>
      <c r="J70" t="s">
        <v>1002</v>
      </c>
    </row>
    <row r="71" spans="1:10" x14ac:dyDescent="0.25">
      <c r="B71" s="93" t="s">
        <v>533</v>
      </c>
      <c r="C71" s="58">
        <v>45659</v>
      </c>
      <c r="D71" s="138">
        <v>-720</v>
      </c>
      <c r="E71"/>
      <c r="F71"/>
      <c r="G71" t="s">
        <v>534</v>
      </c>
      <c r="H71" t="s">
        <v>534</v>
      </c>
      <c r="I71">
        <v>519000</v>
      </c>
    </row>
    <row r="72" spans="1:10" x14ac:dyDescent="0.25">
      <c r="A72" s="26">
        <f>SUM(D51:D71)</f>
        <v>-6259.3</v>
      </c>
      <c r="B72" s="93"/>
      <c r="C72" s="58"/>
      <c r="D72" s="59"/>
      <c r="E72"/>
      <c r="F72"/>
      <c r="G72"/>
      <c r="H72"/>
      <c r="I72"/>
    </row>
    <row r="73" spans="1:10" x14ac:dyDescent="0.25">
      <c r="A73" s="73" t="s">
        <v>256</v>
      </c>
      <c r="B73" s="71"/>
      <c r="C73" s="71"/>
      <c r="D73" s="71"/>
      <c r="E73" s="71"/>
      <c r="F73" s="71"/>
      <c r="G73" s="71"/>
      <c r="H73" s="71"/>
      <c r="I73" s="71"/>
    </row>
    <row r="74" spans="1:10" x14ac:dyDescent="0.25">
      <c r="B74" s="139" t="s">
        <v>557</v>
      </c>
      <c r="C74" s="58">
        <v>45716</v>
      </c>
      <c r="D74" s="138">
        <v>100</v>
      </c>
      <c r="E74" t="s">
        <v>536</v>
      </c>
      <c r="F74"/>
      <c r="G74" t="s">
        <v>709</v>
      </c>
      <c r="H74"/>
      <c r="I74" t="s">
        <v>610</v>
      </c>
    </row>
    <row r="75" spans="1:10" x14ac:dyDescent="0.25">
      <c r="B75" s="139" t="s">
        <v>557</v>
      </c>
      <c r="C75" s="58">
        <v>45698</v>
      </c>
      <c r="D75" s="138">
        <v>100</v>
      </c>
      <c r="E75" t="s">
        <v>536</v>
      </c>
      <c r="F75"/>
      <c r="G75" t="s">
        <v>709</v>
      </c>
      <c r="H75"/>
      <c r="I75" t="s">
        <v>812</v>
      </c>
    </row>
    <row r="76" spans="1:10" x14ac:dyDescent="0.25">
      <c r="B76" s="139" t="s">
        <v>557</v>
      </c>
      <c r="C76" s="58">
        <v>45567</v>
      </c>
      <c r="D76" s="138">
        <v>100</v>
      </c>
      <c r="E76" t="s">
        <v>536</v>
      </c>
      <c r="F76"/>
      <c r="G76" t="s">
        <v>709</v>
      </c>
      <c r="H76"/>
      <c r="I76" t="s">
        <v>908</v>
      </c>
    </row>
    <row r="77" spans="1:10" x14ac:dyDescent="0.25">
      <c r="B77" s="139" t="s">
        <v>557</v>
      </c>
      <c r="C77" s="58">
        <v>45561</v>
      </c>
      <c r="D77" s="138">
        <v>50</v>
      </c>
      <c r="E77" t="s">
        <v>536</v>
      </c>
      <c r="F77"/>
      <c r="G77" t="s">
        <v>709</v>
      </c>
      <c r="H77"/>
      <c r="I77" t="s">
        <v>1006</v>
      </c>
    </row>
    <row r="78" spans="1:10" x14ac:dyDescent="0.25">
      <c r="B78" s="139" t="s">
        <v>557</v>
      </c>
      <c r="C78" s="58">
        <v>45558</v>
      </c>
      <c r="D78" s="138">
        <v>50</v>
      </c>
      <c r="E78" t="s">
        <v>536</v>
      </c>
      <c r="F78"/>
      <c r="G78" t="s">
        <v>709</v>
      </c>
      <c r="H78"/>
      <c r="I78" t="s">
        <v>1006</v>
      </c>
    </row>
    <row r="79" spans="1:10" x14ac:dyDescent="0.25">
      <c r="B79" s="139" t="s">
        <v>557</v>
      </c>
      <c r="C79" s="58">
        <v>45558</v>
      </c>
      <c r="D79" s="138">
        <v>100</v>
      </c>
      <c r="E79" t="s">
        <v>536</v>
      </c>
      <c r="F79"/>
      <c r="G79" t="s">
        <v>709</v>
      </c>
      <c r="H79"/>
      <c r="I79" t="s">
        <v>1006</v>
      </c>
    </row>
    <row r="80" spans="1:10" x14ac:dyDescent="0.25">
      <c r="B80" s="139" t="s">
        <v>557</v>
      </c>
      <c r="C80" s="58">
        <v>45558</v>
      </c>
      <c r="D80" s="138">
        <v>100</v>
      </c>
      <c r="E80" t="s">
        <v>536</v>
      </c>
      <c r="F80"/>
      <c r="G80" t="s">
        <v>709</v>
      </c>
      <c r="H80"/>
      <c r="I80" t="s">
        <v>1007</v>
      </c>
    </row>
    <row r="81" spans="2:9" x14ac:dyDescent="0.25">
      <c r="B81" s="139" t="s">
        <v>557</v>
      </c>
      <c r="C81" s="58">
        <v>45551</v>
      </c>
      <c r="D81" s="138">
        <v>100</v>
      </c>
      <c r="E81" t="s">
        <v>536</v>
      </c>
      <c r="F81"/>
      <c r="G81" t="s">
        <v>709</v>
      </c>
      <c r="H81"/>
      <c r="I81" t="s">
        <v>604</v>
      </c>
    </row>
    <row r="82" spans="2:9" x14ac:dyDescent="0.25">
      <c r="B82" s="139" t="s">
        <v>557</v>
      </c>
      <c r="C82" s="58">
        <v>45551</v>
      </c>
      <c r="D82" s="138">
        <v>100</v>
      </c>
      <c r="E82" t="s">
        <v>536</v>
      </c>
      <c r="F82"/>
      <c r="G82" t="s">
        <v>709</v>
      </c>
      <c r="H82"/>
      <c r="I82" t="s">
        <v>1008</v>
      </c>
    </row>
    <row r="83" spans="2:9" x14ac:dyDescent="0.25">
      <c r="B83" s="139" t="s">
        <v>557</v>
      </c>
      <c r="C83" s="58">
        <v>45548</v>
      </c>
      <c r="D83" s="138">
        <v>100</v>
      </c>
      <c r="E83" t="s">
        <v>536</v>
      </c>
      <c r="F83"/>
      <c r="G83" t="s">
        <v>709</v>
      </c>
      <c r="H83"/>
      <c r="I83" t="s">
        <v>640</v>
      </c>
    </row>
    <row r="84" spans="2:9" x14ac:dyDescent="0.25">
      <c r="B84" s="139" t="s">
        <v>557</v>
      </c>
      <c r="C84" s="58">
        <v>45547</v>
      </c>
      <c r="D84" s="138">
        <v>100</v>
      </c>
      <c r="E84" t="s">
        <v>536</v>
      </c>
      <c r="F84"/>
      <c r="G84" t="s">
        <v>709</v>
      </c>
      <c r="H84"/>
      <c r="I84" t="s">
        <v>576</v>
      </c>
    </row>
    <row r="85" spans="2:9" x14ac:dyDescent="0.25">
      <c r="B85" s="139" t="s">
        <v>557</v>
      </c>
      <c r="C85" s="58">
        <v>45547</v>
      </c>
      <c r="D85" s="138">
        <v>100</v>
      </c>
      <c r="E85" t="s">
        <v>536</v>
      </c>
      <c r="F85"/>
      <c r="G85" t="s">
        <v>709</v>
      </c>
      <c r="H85"/>
      <c r="I85" t="s">
        <v>576</v>
      </c>
    </row>
    <row r="86" spans="2:9" x14ac:dyDescent="0.25">
      <c r="B86" s="139" t="s">
        <v>557</v>
      </c>
      <c r="C86" s="58">
        <v>45547</v>
      </c>
      <c r="D86" s="138">
        <v>200</v>
      </c>
      <c r="E86" t="s">
        <v>536</v>
      </c>
      <c r="F86"/>
      <c r="G86" t="s">
        <v>709</v>
      </c>
      <c r="H86"/>
      <c r="I86" t="s">
        <v>1009</v>
      </c>
    </row>
    <row r="87" spans="2:9" x14ac:dyDescent="0.25">
      <c r="B87" s="139" t="s">
        <v>557</v>
      </c>
      <c r="C87" s="58">
        <v>45545</v>
      </c>
      <c r="D87" s="138">
        <v>100</v>
      </c>
      <c r="E87" t="s">
        <v>536</v>
      </c>
      <c r="F87"/>
      <c r="G87" t="s">
        <v>709</v>
      </c>
      <c r="H87"/>
      <c r="I87" t="s">
        <v>800</v>
      </c>
    </row>
    <row r="88" spans="2:9" x14ac:dyDescent="0.25">
      <c r="B88" s="139" t="s">
        <v>557</v>
      </c>
      <c r="C88" s="58">
        <v>45545</v>
      </c>
      <c r="D88" s="138">
        <v>100</v>
      </c>
      <c r="E88" t="s">
        <v>536</v>
      </c>
      <c r="F88"/>
      <c r="G88" t="s">
        <v>709</v>
      </c>
      <c r="H88"/>
      <c r="I88" t="s">
        <v>569</v>
      </c>
    </row>
    <row r="89" spans="2:9" x14ac:dyDescent="0.25">
      <c r="B89" s="139" t="s">
        <v>557</v>
      </c>
      <c r="C89" s="58">
        <v>45540</v>
      </c>
      <c r="D89" s="138">
        <v>100</v>
      </c>
      <c r="E89" t="s">
        <v>536</v>
      </c>
      <c r="F89"/>
      <c r="G89" t="s">
        <v>709</v>
      </c>
      <c r="H89"/>
      <c r="I89" t="s">
        <v>865</v>
      </c>
    </row>
    <row r="90" spans="2:9" x14ac:dyDescent="0.25">
      <c r="B90" s="139" t="s">
        <v>557</v>
      </c>
      <c r="C90" s="58">
        <v>45539</v>
      </c>
      <c r="D90" s="138">
        <v>100</v>
      </c>
      <c r="E90" t="s">
        <v>536</v>
      </c>
      <c r="F90"/>
      <c r="G90" t="s">
        <v>709</v>
      </c>
      <c r="H90"/>
      <c r="I90" t="s">
        <v>802</v>
      </c>
    </row>
    <row r="91" spans="2:9" x14ac:dyDescent="0.25">
      <c r="B91" s="139" t="s">
        <v>557</v>
      </c>
      <c r="C91" s="58">
        <v>45537</v>
      </c>
      <c r="D91" s="138">
        <v>100</v>
      </c>
      <c r="E91" t="s">
        <v>536</v>
      </c>
      <c r="F91"/>
      <c r="G91" t="s">
        <v>709</v>
      </c>
      <c r="H91"/>
      <c r="I91" t="s">
        <v>603</v>
      </c>
    </row>
    <row r="92" spans="2:9" x14ac:dyDescent="0.25">
      <c r="B92" s="139" t="s">
        <v>557</v>
      </c>
      <c r="C92" s="58">
        <v>45533</v>
      </c>
      <c r="D92" s="138">
        <v>100</v>
      </c>
      <c r="E92" t="s">
        <v>536</v>
      </c>
      <c r="F92"/>
      <c r="G92" t="s">
        <v>709</v>
      </c>
      <c r="H92"/>
      <c r="I92" t="s">
        <v>596</v>
      </c>
    </row>
    <row r="93" spans="2:9" x14ac:dyDescent="0.25">
      <c r="B93" s="139" t="s">
        <v>557</v>
      </c>
      <c r="C93" s="58">
        <v>45532</v>
      </c>
      <c r="D93" s="138">
        <v>100</v>
      </c>
      <c r="E93" t="s">
        <v>536</v>
      </c>
      <c r="F93"/>
      <c r="G93" t="s">
        <v>709</v>
      </c>
      <c r="H93"/>
      <c r="I93" t="s">
        <v>647</v>
      </c>
    </row>
    <row r="94" spans="2:9" x14ac:dyDescent="0.25">
      <c r="B94" s="139" t="s">
        <v>557</v>
      </c>
      <c r="C94" s="58">
        <v>45532</v>
      </c>
      <c r="D94" s="138">
        <v>100</v>
      </c>
      <c r="E94" t="s">
        <v>536</v>
      </c>
      <c r="F94"/>
      <c r="G94" t="s">
        <v>709</v>
      </c>
      <c r="H94"/>
      <c r="I94" t="s">
        <v>864</v>
      </c>
    </row>
    <row r="95" spans="2:9" x14ac:dyDescent="0.25">
      <c r="B95" s="139" t="s">
        <v>557</v>
      </c>
      <c r="C95" s="58">
        <v>45532</v>
      </c>
      <c r="D95" s="138">
        <v>100</v>
      </c>
      <c r="E95" t="s">
        <v>536</v>
      </c>
      <c r="F95"/>
      <c r="G95" t="s">
        <v>709</v>
      </c>
      <c r="H95"/>
      <c r="I95" t="s">
        <v>558</v>
      </c>
    </row>
    <row r="96" spans="2:9" x14ac:dyDescent="0.25">
      <c r="B96" s="139" t="s">
        <v>557</v>
      </c>
      <c r="C96" s="58">
        <v>45532</v>
      </c>
      <c r="D96" s="138">
        <v>100</v>
      </c>
      <c r="E96" t="s">
        <v>536</v>
      </c>
      <c r="F96"/>
      <c r="G96" t="s">
        <v>709</v>
      </c>
      <c r="H96"/>
      <c r="I96" t="s">
        <v>1013</v>
      </c>
    </row>
    <row r="97" spans="2:9" x14ac:dyDescent="0.25">
      <c r="B97" s="139" t="s">
        <v>557</v>
      </c>
      <c r="C97" s="58">
        <v>45532</v>
      </c>
      <c r="D97" s="138">
        <v>100</v>
      </c>
      <c r="E97" t="s">
        <v>536</v>
      </c>
      <c r="F97"/>
      <c r="G97" t="s">
        <v>709</v>
      </c>
      <c r="H97"/>
      <c r="I97" t="s">
        <v>614</v>
      </c>
    </row>
    <row r="98" spans="2:9" x14ac:dyDescent="0.25">
      <c r="B98" s="139" t="s">
        <v>557</v>
      </c>
      <c r="C98" s="58">
        <v>45531</v>
      </c>
      <c r="D98" s="138">
        <v>100</v>
      </c>
      <c r="E98" t="s">
        <v>536</v>
      </c>
      <c r="F98"/>
      <c r="G98" t="s">
        <v>709</v>
      </c>
      <c r="H98"/>
      <c r="I98" t="s">
        <v>812</v>
      </c>
    </row>
    <row r="99" spans="2:9" x14ac:dyDescent="0.25">
      <c r="B99" s="139" t="s">
        <v>557</v>
      </c>
      <c r="C99" s="58">
        <v>45530</v>
      </c>
      <c r="D99" s="138">
        <v>100</v>
      </c>
      <c r="E99" t="s">
        <v>536</v>
      </c>
      <c r="F99"/>
      <c r="G99" t="s">
        <v>709</v>
      </c>
      <c r="H99"/>
      <c r="I99" t="s">
        <v>716</v>
      </c>
    </row>
    <row r="100" spans="2:9" x14ac:dyDescent="0.25">
      <c r="B100" s="139" t="s">
        <v>557</v>
      </c>
      <c r="C100" s="58">
        <v>45530</v>
      </c>
      <c r="D100" s="138">
        <v>100</v>
      </c>
      <c r="E100" t="s">
        <v>536</v>
      </c>
      <c r="F100"/>
      <c r="G100" t="s">
        <v>709</v>
      </c>
      <c r="H100"/>
      <c r="I100" t="s">
        <v>910</v>
      </c>
    </row>
    <row r="101" spans="2:9" x14ac:dyDescent="0.25">
      <c r="B101" s="139" t="s">
        <v>557</v>
      </c>
      <c r="C101" s="58">
        <v>45530</v>
      </c>
      <c r="D101" s="138">
        <v>100</v>
      </c>
      <c r="E101" t="s">
        <v>536</v>
      </c>
      <c r="F101"/>
      <c r="G101" t="s">
        <v>709</v>
      </c>
      <c r="H101"/>
      <c r="I101" t="s">
        <v>1014</v>
      </c>
    </row>
    <row r="102" spans="2:9" x14ac:dyDescent="0.25">
      <c r="B102" s="139" t="s">
        <v>557</v>
      </c>
      <c r="C102" s="58">
        <v>45530</v>
      </c>
      <c r="D102" s="138">
        <v>700</v>
      </c>
      <c r="E102" t="s">
        <v>536</v>
      </c>
      <c r="F102"/>
      <c r="G102" t="s">
        <v>709</v>
      </c>
      <c r="H102"/>
      <c r="I102" t="s">
        <v>1015</v>
      </c>
    </row>
    <row r="103" spans="2:9" x14ac:dyDescent="0.25">
      <c r="B103" s="139" t="s">
        <v>557</v>
      </c>
      <c r="C103" s="58">
        <v>45526</v>
      </c>
      <c r="D103" s="138">
        <v>100</v>
      </c>
      <c r="E103" t="s">
        <v>536</v>
      </c>
      <c r="F103"/>
      <c r="G103" t="s">
        <v>709</v>
      </c>
      <c r="H103"/>
      <c r="I103" t="s">
        <v>613</v>
      </c>
    </row>
    <row r="104" spans="2:9" x14ac:dyDescent="0.25">
      <c r="B104" s="139" t="s">
        <v>557</v>
      </c>
      <c r="C104" s="58">
        <v>45516</v>
      </c>
      <c r="D104" s="138">
        <v>100</v>
      </c>
      <c r="E104" t="s">
        <v>536</v>
      </c>
      <c r="F104"/>
      <c r="G104" t="s">
        <v>709</v>
      </c>
      <c r="H104"/>
      <c r="I104" t="s">
        <v>615</v>
      </c>
    </row>
    <row r="105" spans="2:9" x14ac:dyDescent="0.25">
      <c r="B105" s="105" t="s">
        <v>1039</v>
      </c>
      <c r="C105" s="58">
        <v>45502</v>
      </c>
      <c r="D105" s="138">
        <v>300</v>
      </c>
      <c r="E105" t="s">
        <v>536</v>
      </c>
      <c r="F105"/>
      <c r="G105" t="s">
        <v>709</v>
      </c>
      <c r="H105"/>
      <c r="I105" t="s">
        <v>1025</v>
      </c>
    </row>
    <row r="106" spans="2:9" x14ac:dyDescent="0.25">
      <c r="B106" s="139" t="s">
        <v>557</v>
      </c>
      <c r="C106" s="58">
        <v>45460</v>
      </c>
      <c r="D106" s="138">
        <v>100</v>
      </c>
      <c r="E106" t="s">
        <v>536</v>
      </c>
      <c r="F106"/>
      <c r="G106" t="s">
        <v>709</v>
      </c>
      <c r="H106"/>
      <c r="I106" t="s">
        <v>909</v>
      </c>
    </row>
    <row r="107" spans="2:9" x14ac:dyDescent="0.25">
      <c r="B107" s="139" t="s">
        <v>557</v>
      </c>
      <c r="C107" s="58">
        <v>45418</v>
      </c>
      <c r="D107" s="138">
        <v>100</v>
      </c>
      <c r="E107" t="s">
        <v>536</v>
      </c>
      <c r="F107"/>
      <c r="G107" t="s">
        <v>709</v>
      </c>
      <c r="H107"/>
      <c r="I107" t="s">
        <v>580</v>
      </c>
    </row>
    <row r="108" spans="2:9" x14ac:dyDescent="0.25">
      <c r="B108" s="139" t="s">
        <v>557</v>
      </c>
      <c r="C108" s="58">
        <v>45418</v>
      </c>
      <c r="D108" s="138">
        <v>100</v>
      </c>
      <c r="E108" t="s">
        <v>536</v>
      </c>
      <c r="F108"/>
      <c r="G108" t="s">
        <v>709</v>
      </c>
      <c r="H108"/>
      <c r="I108" t="s">
        <v>1009</v>
      </c>
    </row>
    <row r="109" spans="2:9" x14ac:dyDescent="0.25">
      <c r="B109" s="139" t="s">
        <v>557</v>
      </c>
      <c r="C109" s="58">
        <v>45418</v>
      </c>
      <c r="D109" s="138">
        <v>100</v>
      </c>
      <c r="E109" t="s">
        <v>536</v>
      </c>
      <c r="F109"/>
      <c r="G109" t="s">
        <v>709</v>
      </c>
      <c r="H109"/>
      <c r="I109" t="s">
        <v>1009</v>
      </c>
    </row>
    <row r="110" spans="2:9" x14ac:dyDescent="0.25">
      <c r="B110" s="139" t="s">
        <v>557</v>
      </c>
      <c r="C110" s="58">
        <v>45418</v>
      </c>
      <c r="D110" s="138">
        <v>200</v>
      </c>
      <c r="E110" t="s">
        <v>536</v>
      </c>
      <c r="F110"/>
      <c r="G110" t="s">
        <v>709</v>
      </c>
      <c r="H110"/>
      <c r="I110" t="s">
        <v>618</v>
      </c>
    </row>
    <row r="111" spans="2:9" x14ac:dyDescent="0.25">
      <c r="B111" s="139" t="s">
        <v>557</v>
      </c>
      <c r="C111" s="58">
        <v>45411</v>
      </c>
      <c r="D111" s="138">
        <v>100</v>
      </c>
      <c r="E111" t="s">
        <v>536</v>
      </c>
      <c r="F111"/>
      <c r="G111" t="s">
        <v>709</v>
      </c>
      <c r="H111"/>
      <c r="I111" t="s">
        <v>866</v>
      </c>
    </row>
    <row r="112" spans="2:9" x14ac:dyDescent="0.25">
      <c r="B112" s="139" t="s">
        <v>557</v>
      </c>
      <c r="C112" s="58">
        <v>45411</v>
      </c>
      <c r="D112" s="138">
        <v>100</v>
      </c>
      <c r="E112" t="s">
        <v>536</v>
      </c>
      <c r="F112"/>
      <c r="G112" t="s">
        <v>709</v>
      </c>
      <c r="H112"/>
      <c r="I112" t="s">
        <v>865</v>
      </c>
    </row>
    <row r="113" spans="1:9" x14ac:dyDescent="0.25">
      <c r="B113" s="141" t="s">
        <v>557</v>
      </c>
      <c r="C113" s="58">
        <v>45411</v>
      </c>
      <c r="D113" s="138">
        <v>100</v>
      </c>
      <c r="E113" t="s">
        <v>536</v>
      </c>
      <c r="F113"/>
      <c r="G113" t="s">
        <v>709</v>
      </c>
      <c r="H113"/>
      <c r="I113" t="s">
        <v>864</v>
      </c>
    </row>
    <row r="114" spans="1:9" x14ac:dyDescent="0.25">
      <c r="B114" s="141" t="s">
        <v>557</v>
      </c>
      <c r="C114" s="58">
        <v>45392</v>
      </c>
      <c r="D114" s="138">
        <v>50</v>
      </c>
      <c r="E114" t="s">
        <v>536</v>
      </c>
      <c r="F114"/>
      <c r="G114" t="s">
        <v>709</v>
      </c>
      <c r="H114"/>
      <c r="I114" t="s">
        <v>608</v>
      </c>
    </row>
    <row r="115" spans="1:9" x14ac:dyDescent="0.25">
      <c r="A115" s="26">
        <f>SUM(D74:D114)</f>
        <v>4950</v>
      </c>
    </row>
    <row r="116" spans="1:9" x14ac:dyDescent="0.25">
      <c r="A116" s="71" t="s">
        <v>624</v>
      </c>
      <c r="B116" s="72"/>
      <c r="C116" s="73"/>
      <c r="D116" s="74"/>
      <c r="E116" s="71"/>
      <c r="F116" s="71"/>
      <c r="G116" s="71"/>
      <c r="H116" s="75"/>
      <c r="I116" s="71"/>
    </row>
    <row r="117" spans="1:9" x14ac:dyDescent="0.25">
      <c r="B117" s="139" t="s">
        <v>935</v>
      </c>
      <c r="C117" s="58">
        <v>45713</v>
      </c>
      <c r="D117" s="138">
        <v>5000</v>
      </c>
      <c r="E117" t="s">
        <v>568</v>
      </c>
      <c r="F117"/>
      <c r="G117" t="s">
        <v>786</v>
      </c>
      <c r="H117" t="s">
        <v>786</v>
      </c>
      <c r="I117" t="s">
        <v>936</v>
      </c>
    </row>
    <row r="118" spans="1:9" x14ac:dyDescent="0.25">
      <c r="B118" s="139" t="s">
        <v>956</v>
      </c>
      <c r="C118" s="58">
        <v>45687</v>
      </c>
      <c r="D118" s="138">
        <v>2000</v>
      </c>
      <c r="E118" t="s">
        <v>527</v>
      </c>
      <c r="F118"/>
      <c r="G118" t="s">
        <v>777</v>
      </c>
      <c r="H118" t="s">
        <v>777</v>
      </c>
      <c r="I118">
        <v>194699</v>
      </c>
    </row>
    <row r="119" spans="1:9" x14ac:dyDescent="0.25">
      <c r="B119" s="139" t="s">
        <v>976</v>
      </c>
      <c r="C119" s="58">
        <v>45638</v>
      </c>
      <c r="D119" s="138">
        <v>9000</v>
      </c>
      <c r="E119" t="s">
        <v>527</v>
      </c>
      <c r="F119"/>
      <c r="G119" t="s">
        <v>777</v>
      </c>
      <c r="H119" t="s">
        <v>777</v>
      </c>
      <c r="I119">
        <v>192351</v>
      </c>
    </row>
    <row r="120" spans="1:9" x14ac:dyDescent="0.25">
      <c r="B120" s="139" t="s">
        <v>988</v>
      </c>
      <c r="C120" s="58">
        <v>45610</v>
      </c>
      <c r="D120" s="138">
        <v>57000</v>
      </c>
      <c r="E120" t="s">
        <v>989</v>
      </c>
      <c r="F120"/>
      <c r="G120" t="s">
        <v>990</v>
      </c>
      <c r="H120" t="s">
        <v>990</v>
      </c>
      <c r="I120" t="s">
        <v>991</v>
      </c>
    </row>
    <row r="121" spans="1:9" x14ac:dyDescent="0.25">
      <c r="B121" s="139" t="s">
        <v>992</v>
      </c>
      <c r="C121" s="58">
        <v>45603</v>
      </c>
      <c r="D121" s="138">
        <v>1697</v>
      </c>
      <c r="E121" t="s">
        <v>540</v>
      </c>
      <c r="F121"/>
      <c r="G121" t="s">
        <v>541</v>
      </c>
      <c r="H121" t="s">
        <v>541</v>
      </c>
      <c r="I121" t="s">
        <v>993</v>
      </c>
    </row>
    <row r="122" spans="1:9" x14ac:dyDescent="0.25">
      <c r="B122" s="139" t="s">
        <v>935</v>
      </c>
      <c r="C122" s="58">
        <v>45467</v>
      </c>
      <c r="D122" s="138">
        <v>44649</v>
      </c>
      <c r="E122" t="s">
        <v>568</v>
      </c>
      <c r="F122"/>
      <c r="G122" t="s">
        <v>786</v>
      </c>
      <c r="H122" t="s">
        <v>786</v>
      </c>
      <c r="I122" t="s">
        <v>1026</v>
      </c>
    </row>
    <row r="123" spans="1:9" x14ac:dyDescent="0.25">
      <c r="B123" s="139" t="s">
        <v>526</v>
      </c>
      <c r="C123" s="58">
        <v>45428</v>
      </c>
      <c r="D123" s="138">
        <v>100.68</v>
      </c>
      <c r="E123" t="s">
        <v>883</v>
      </c>
      <c r="F123"/>
      <c r="G123" t="s">
        <v>780</v>
      </c>
      <c r="H123" t="s">
        <v>780</v>
      </c>
      <c r="I123" t="s">
        <v>1037</v>
      </c>
    </row>
    <row r="124" spans="1:9" x14ac:dyDescent="0.25">
      <c r="A124" s="134">
        <f>SUM(D117:D123)</f>
        <v>119446.68</v>
      </c>
    </row>
    <row r="125" spans="1:9" x14ac:dyDescent="0.25">
      <c r="A125" s="71" t="s">
        <v>496</v>
      </c>
      <c r="B125" s="72"/>
      <c r="C125" s="73"/>
      <c r="D125" s="74"/>
      <c r="E125" s="71"/>
      <c r="F125" s="71"/>
      <c r="G125" s="71"/>
      <c r="H125" s="75"/>
      <c r="I125" s="71"/>
    </row>
    <row r="126" spans="1:9" x14ac:dyDescent="0.25">
      <c r="B126" s="139" t="s">
        <v>920</v>
      </c>
      <c r="C126" s="58">
        <v>45404</v>
      </c>
      <c r="D126" s="138">
        <v>400</v>
      </c>
      <c r="E126" t="s">
        <v>568</v>
      </c>
      <c r="F126"/>
      <c r="G126" t="s">
        <v>585</v>
      </c>
      <c r="H126" t="s">
        <v>585</v>
      </c>
      <c r="I126" t="s">
        <v>863</v>
      </c>
    </row>
    <row r="127" spans="1:9" x14ac:dyDescent="0.25">
      <c r="B127" s="139" t="s">
        <v>920</v>
      </c>
      <c r="C127" s="58">
        <v>45754</v>
      </c>
      <c r="D127" s="138">
        <v>400</v>
      </c>
      <c r="E127" t="s">
        <v>568</v>
      </c>
      <c r="F127"/>
      <c r="G127" t="s">
        <v>585</v>
      </c>
      <c r="H127" t="s">
        <v>585</v>
      </c>
      <c r="I127" t="s">
        <v>863</v>
      </c>
    </row>
    <row r="128" spans="1:9" x14ac:dyDescent="0.25">
      <c r="A128" s="66">
        <f>SUM(D126:D127)</f>
        <v>800</v>
      </c>
      <c r="B128" s="58"/>
      <c r="C128" s="59"/>
      <c r="D128"/>
      <c r="E128"/>
      <c r="F128"/>
      <c r="G128"/>
      <c r="H128"/>
      <c r="I128"/>
    </row>
    <row r="129" spans="1:10" x14ac:dyDescent="0.25">
      <c r="A129" s="71" t="s">
        <v>489</v>
      </c>
      <c r="B129" s="72"/>
      <c r="C129" s="73"/>
      <c r="D129" s="74"/>
      <c r="E129" s="71"/>
      <c r="F129" s="71"/>
      <c r="G129" s="71"/>
      <c r="H129" s="75"/>
      <c r="I129" s="71"/>
    </row>
    <row r="130" spans="1:10" x14ac:dyDescent="0.25">
      <c r="B130" s="139" t="s">
        <v>929</v>
      </c>
      <c r="C130" s="58">
        <v>45720</v>
      </c>
      <c r="D130" s="138">
        <v>409</v>
      </c>
      <c r="E130" t="s">
        <v>536</v>
      </c>
      <c r="F130"/>
      <c r="G130" t="s">
        <v>709</v>
      </c>
      <c r="H130"/>
      <c r="I130" t="s">
        <v>930</v>
      </c>
    </row>
    <row r="131" spans="1:10" x14ac:dyDescent="0.25">
      <c r="A131" s="66">
        <f>SUM(D130)</f>
        <v>409</v>
      </c>
      <c r="B131" s="58"/>
      <c r="C131" s="59"/>
      <c r="D131"/>
      <c r="E131"/>
      <c r="F131"/>
      <c r="G131"/>
      <c r="H131"/>
      <c r="I131"/>
    </row>
    <row r="132" spans="1:10" x14ac:dyDescent="0.25">
      <c r="A132" s="71" t="s">
        <v>255</v>
      </c>
      <c r="B132" s="71"/>
      <c r="C132" s="71"/>
      <c r="D132" s="71"/>
      <c r="E132" s="71"/>
      <c r="F132" s="71"/>
      <c r="G132" s="71"/>
      <c r="H132" s="71"/>
      <c r="I132" s="71"/>
    </row>
    <row r="133" spans="1:10" x14ac:dyDescent="0.25">
      <c r="B133" s="139"/>
      <c r="C133" s="58"/>
      <c r="D133" s="138"/>
      <c r="E133"/>
      <c r="F133"/>
      <c r="G133"/>
      <c r="H133"/>
      <c r="I133"/>
    </row>
    <row r="134" spans="1:10" x14ac:dyDescent="0.25">
      <c r="A134" s="66">
        <f>SUM(D133)</f>
        <v>0</v>
      </c>
      <c r="B134" s="58"/>
      <c r="C134" s="59"/>
      <c r="D134"/>
      <c r="E134"/>
      <c r="F134"/>
      <c r="G134"/>
      <c r="H134"/>
      <c r="I134"/>
    </row>
    <row r="136" spans="1:10" ht="12.75" customHeight="1" x14ac:dyDescent="0.25">
      <c r="C136"/>
      <c r="D136"/>
      <c r="E136"/>
      <c r="F136"/>
      <c r="G136"/>
      <c r="H136"/>
      <c r="I136"/>
    </row>
    <row r="137" spans="1:10" x14ac:dyDescent="0.25">
      <c r="C137"/>
      <c r="J137" s="89"/>
    </row>
    <row r="138" spans="1:10" x14ac:dyDescent="0.25">
      <c r="C138"/>
      <c r="J138" s="89"/>
    </row>
    <row r="139" spans="1:10" x14ac:dyDescent="0.25">
      <c r="C139"/>
      <c r="J139" s="89"/>
    </row>
    <row r="140" spans="1:10" x14ac:dyDescent="0.25">
      <c r="C140"/>
      <c r="J140" s="89"/>
    </row>
    <row r="141" spans="1:10" x14ac:dyDescent="0.25">
      <c r="C141"/>
      <c r="J141" s="89"/>
    </row>
    <row r="142" spans="1:10" x14ac:dyDescent="0.25">
      <c r="C142"/>
      <c r="J142" s="89"/>
    </row>
    <row r="143" spans="1:10" x14ac:dyDescent="0.25">
      <c r="C143"/>
      <c r="J143" s="89"/>
    </row>
    <row r="144" spans="1:10" x14ac:dyDescent="0.25">
      <c r="C144"/>
      <c r="J144" s="89"/>
    </row>
    <row r="145" spans="3:10" x14ac:dyDescent="0.25">
      <c r="C145"/>
      <c r="J145" s="89"/>
    </row>
    <row r="146" spans="3:10" x14ac:dyDescent="0.25">
      <c r="C146"/>
      <c r="J146" s="89"/>
    </row>
    <row r="147" spans="3:10" x14ac:dyDescent="0.25">
      <c r="C147"/>
      <c r="J147" s="89"/>
    </row>
  </sheetData>
  <pageMargins left="0.7" right="0.7" top="0.75" bottom="0.75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B00A-6CBC-4059-9CA9-B69B5591F483}">
  <sheetPr>
    <tabColor rgb="FFFF0000"/>
  </sheetPr>
  <dimension ref="A1:N42"/>
  <sheetViews>
    <sheetView topLeftCell="A4" workbookViewId="0">
      <selection activeCell="D11" sqref="D11:D34"/>
    </sheetView>
  </sheetViews>
  <sheetFormatPr defaultColWidth="11.5703125" defaultRowHeight="15.75" x14ac:dyDescent="0.25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16" customWidth="1"/>
    <col min="10" max="10" width="11.5703125" style="16"/>
    <col min="11" max="11" width="22" style="16" customWidth="1"/>
    <col min="12" max="12" width="11.7109375" style="16" customWidth="1"/>
    <col min="13" max="16384" width="11.5703125" style="1"/>
  </cols>
  <sheetData>
    <row r="1" spans="1:14" x14ac:dyDescent="0.25">
      <c r="A1" s="1" t="s">
        <v>768</v>
      </c>
      <c r="D1" s="20">
        <v>45418</v>
      </c>
    </row>
    <row r="2" spans="1:14" ht="15.75" customHeight="1" x14ac:dyDescent="0.25">
      <c r="F2" s="149" t="s">
        <v>513</v>
      </c>
    </row>
    <row r="3" spans="1:14" ht="15" customHeight="1" x14ac:dyDescent="0.3">
      <c r="A3" s="15" t="s">
        <v>36</v>
      </c>
      <c r="D3" s="33"/>
      <c r="E3" s="127"/>
      <c r="F3" s="149"/>
    </row>
    <row r="5" spans="1:14" ht="18" x14ac:dyDescent="0.25">
      <c r="A5" s="63" t="s">
        <v>775</v>
      </c>
      <c r="B5" s="64"/>
      <c r="C5" s="64"/>
    </row>
    <row r="6" spans="1:14" x14ac:dyDescent="0.25">
      <c r="C6" s="61" t="s">
        <v>34</v>
      </c>
      <c r="D6" s="85" t="s">
        <v>34</v>
      </c>
      <c r="E6" s="61" t="s">
        <v>33</v>
      </c>
      <c r="F6" s="85" t="s">
        <v>33</v>
      </c>
    </row>
    <row r="7" spans="1:14" x14ac:dyDescent="0.25">
      <c r="C7" s="41">
        <v>44682</v>
      </c>
      <c r="D7" s="86">
        <v>45047</v>
      </c>
      <c r="E7" s="82">
        <v>45047</v>
      </c>
      <c r="F7" s="88">
        <v>45413</v>
      </c>
    </row>
    <row r="8" spans="1:14" ht="18" x14ac:dyDescent="0.25">
      <c r="A8" s="13" t="s">
        <v>32</v>
      </c>
      <c r="C8" s="41">
        <v>45046</v>
      </c>
      <c r="D8" s="86">
        <v>45412</v>
      </c>
      <c r="E8" s="82">
        <v>45412</v>
      </c>
      <c r="F8" s="88">
        <v>45777</v>
      </c>
      <c r="I8" s="126" t="s">
        <v>507</v>
      </c>
      <c r="J8" s="126"/>
      <c r="K8" s="126"/>
    </row>
    <row r="9" spans="1:14" x14ac:dyDescent="0.25">
      <c r="C9" s="38"/>
      <c r="D9" s="87"/>
      <c r="E9" s="61"/>
      <c r="F9" s="87"/>
      <c r="I9" s="122"/>
    </row>
    <row r="10" spans="1:14" x14ac:dyDescent="0.25">
      <c r="A10" s="6" t="s">
        <v>30</v>
      </c>
      <c r="C10" s="38"/>
      <c r="D10" s="61"/>
      <c r="E10" s="61"/>
      <c r="F10" s="45"/>
    </row>
    <row r="11" spans="1:14" x14ac:dyDescent="0.25">
      <c r="A11" s="9" t="s">
        <v>29</v>
      </c>
      <c r="C11" s="47">
        <v>12600</v>
      </c>
      <c r="D11" s="76">
        <f>'RU23-24'!A106</f>
        <v>4100</v>
      </c>
      <c r="E11" s="83">
        <v>0</v>
      </c>
      <c r="F11" s="48">
        <v>5000</v>
      </c>
      <c r="I11" s="16" t="s">
        <v>897</v>
      </c>
      <c r="L11" s="16" t="s">
        <v>898</v>
      </c>
      <c r="N11" s="38"/>
    </row>
    <row r="12" spans="1:14" x14ac:dyDescent="0.25">
      <c r="A12" s="9" t="s">
        <v>27</v>
      </c>
      <c r="C12" s="47">
        <v>0</v>
      </c>
      <c r="D12" s="79">
        <f>'RU23-24'!A109</f>
        <v>0</v>
      </c>
      <c r="E12" s="83">
        <v>15000</v>
      </c>
      <c r="F12" s="48"/>
      <c r="I12" s="123"/>
      <c r="K12" s="124"/>
    </row>
    <row r="13" spans="1:14" x14ac:dyDescent="0.25">
      <c r="A13" s="9" t="s">
        <v>25</v>
      </c>
      <c r="C13" s="47">
        <v>0</v>
      </c>
      <c r="D13" s="76">
        <f>'RU23-24'!A112</f>
        <v>400</v>
      </c>
      <c r="E13" s="83">
        <v>10000</v>
      </c>
      <c r="F13" s="48">
        <v>1000</v>
      </c>
      <c r="I13" s="16" t="s">
        <v>899</v>
      </c>
    </row>
    <row r="14" spans="1:14" x14ac:dyDescent="0.25">
      <c r="A14" s="9" t="s">
        <v>24</v>
      </c>
      <c r="C14" s="47">
        <v>0</v>
      </c>
      <c r="D14" s="76">
        <f>'RU23-24'!A125</f>
        <v>4400</v>
      </c>
      <c r="E14" s="83">
        <v>0</v>
      </c>
      <c r="F14" s="48">
        <v>4000</v>
      </c>
      <c r="I14" s="16" t="s">
        <v>687</v>
      </c>
    </row>
    <row r="15" spans="1:14" x14ac:dyDescent="0.25">
      <c r="A15" s="9" t="s">
        <v>22</v>
      </c>
      <c r="C15" s="47">
        <v>3445.0299999999997</v>
      </c>
      <c r="D15" s="77">
        <f>'RU23-24'!A137</f>
        <v>51328.800000000003</v>
      </c>
      <c r="E15" s="83">
        <v>3500</v>
      </c>
      <c r="F15" s="48">
        <v>50000</v>
      </c>
      <c r="I15" s="16" t="s">
        <v>896</v>
      </c>
      <c r="K15" s="125"/>
    </row>
    <row r="16" spans="1:14" x14ac:dyDescent="0.25">
      <c r="A16" s="6" t="s">
        <v>21</v>
      </c>
      <c r="C16" s="47">
        <v>16045.029999999999</v>
      </c>
      <c r="D16" s="78">
        <f>SUM(D11:D15)</f>
        <v>60228.800000000003</v>
      </c>
      <c r="E16" s="83">
        <v>28500</v>
      </c>
      <c r="F16" s="49">
        <f>SUM(F11:F15)</f>
        <v>60000</v>
      </c>
    </row>
    <row r="17" spans="1:12" x14ac:dyDescent="0.25">
      <c r="C17" s="47"/>
      <c r="D17" s="79"/>
      <c r="E17" s="83"/>
      <c r="F17" s="48"/>
      <c r="I17" s="16" t="s">
        <v>694</v>
      </c>
    </row>
    <row r="18" spans="1:12" x14ac:dyDescent="0.25">
      <c r="C18" s="47"/>
      <c r="D18" s="79"/>
      <c r="E18" s="83"/>
      <c r="F18" s="48"/>
      <c r="L18" s="125" t="s">
        <v>695</v>
      </c>
    </row>
    <row r="19" spans="1:12" x14ac:dyDescent="0.25">
      <c r="A19" s="6" t="s">
        <v>20</v>
      </c>
      <c r="C19" s="47"/>
      <c r="D19" s="79"/>
      <c r="E19" s="83"/>
      <c r="F19" s="48"/>
    </row>
    <row r="20" spans="1:12" x14ac:dyDescent="0.25">
      <c r="A20" s="9" t="s">
        <v>19</v>
      </c>
      <c r="C20" s="47">
        <v>-24148.48</v>
      </c>
      <c r="D20" s="79">
        <f>'RU23-24'!A8+'RU23-24'!A13+'RU23-24'!A21+'RU23-24'!A39</f>
        <v>-55088.4</v>
      </c>
      <c r="E20" s="83">
        <v>-15000</v>
      </c>
      <c r="F20" s="48">
        <v>-50000</v>
      </c>
      <c r="I20" s="16" t="s">
        <v>901</v>
      </c>
    </row>
    <row r="21" spans="1:12" x14ac:dyDescent="0.25">
      <c r="A21" s="9" t="s">
        <v>16</v>
      </c>
      <c r="C21" s="47">
        <v>-3000</v>
      </c>
      <c r="D21" s="79">
        <f>'RU23-24'!A42</f>
        <v>0</v>
      </c>
      <c r="E21" s="83">
        <v>0</v>
      </c>
      <c r="F21" s="48"/>
    </row>
    <row r="22" spans="1:12" x14ac:dyDescent="0.25">
      <c r="A22" s="9" t="s">
        <v>14</v>
      </c>
      <c r="C22" s="47">
        <v>-1643.25</v>
      </c>
      <c r="D22" s="79">
        <f>'RU23-24'!A62</f>
        <v>-1794.55</v>
      </c>
      <c r="E22" s="83">
        <v>-1700</v>
      </c>
      <c r="F22" s="48">
        <v>-2000</v>
      </c>
      <c r="I22" s="16" t="s">
        <v>900</v>
      </c>
    </row>
    <row r="23" spans="1:12" x14ac:dyDescent="0.25">
      <c r="A23" s="9" t="s">
        <v>11</v>
      </c>
      <c r="C23" s="47">
        <v>0</v>
      </c>
      <c r="D23" s="47">
        <v>0</v>
      </c>
      <c r="E23" s="83">
        <v>0</v>
      </c>
      <c r="F23" s="48"/>
    </row>
    <row r="24" spans="1:12" x14ac:dyDescent="0.25">
      <c r="A24" s="9" t="s">
        <v>10</v>
      </c>
      <c r="C24" s="47">
        <v>0</v>
      </c>
      <c r="D24" s="47">
        <v>0</v>
      </c>
      <c r="E24" s="83">
        <v>0</v>
      </c>
      <c r="F24" s="48"/>
    </row>
    <row r="25" spans="1:12" x14ac:dyDescent="0.25">
      <c r="A25" s="9" t="s">
        <v>9</v>
      </c>
      <c r="C25" s="47">
        <v>0</v>
      </c>
      <c r="D25" s="47">
        <v>0</v>
      </c>
      <c r="E25" s="83">
        <v>0</v>
      </c>
      <c r="F25" s="48"/>
    </row>
    <row r="26" spans="1:12" x14ac:dyDescent="0.25">
      <c r="A26" s="9" t="s">
        <v>8</v>
      </c>
      <c r="C26" s="47">
        <v>0</v>
      </c>
      <c r="D26" s="47">
        <v>0</v>
      </c>
      <c r="E26" s="83">
        <v>0</v>
      </c>
      <c r="F26" s="48"/>
    </row>
    <row r="27" spans="1:12" x14ac:dyDescent="0.25">
      <c r="A27" s="6" t="s">
        <v>6</v>
      </c>
      <c r="C27" s="47">
        <v>-28791.73</v>
      </c>
      <c r="D27" s="80">
        <f>SUM(D20:D26)</f>
        <v>-56882.950000000004</v>
      </c>
      <c r="E27" s="83">
        <v>-16700</v>
      </c>
      <c r="F27" s="49">
        <f>SUM(F20:F26)</f>
        <v>-52000</v>
      </c>
    </row>
    <row r="28" spans="1:12" x14ac:dyDescent="0.25">
      <c r="C28" s="47"/>
      <c r="D28" s="79"/>
      <c r="E28" s="83"/>
      <c r="F28" s="48"/>
    </row>
    <row r="29" spans="1:12" x14ac:dyDescent="0.25">
      <c r="A29" s="6" t="s">
        <v>5</v>
      </c>
      <c r="C29" s="47">
        <v>-12746.7</v>
      </c>
      <c r="D29" s="80">
        <f>D16+D27</f>
        <v>3345.8499999999985</v>
      </c>
      <c r="E29" s="83">
        <v>11800</v>
      </c>
      <c r="F29" s="80">
        <f>F16+F27</f>
        <v>8000</v>
      </c>
    </row>
    <row r="30" spans="1:12" x14ac:dyDescent="0.25">
      <c r="C30" s="47"/>
      <c r="D30" s="79"/>
      <c r="E30" s="83"/>
      <c r="F30" s="48"/>
    </row>
    <row r="31" spans="1:12" x14ac:dyDescent="0.25">
      <c r="A31" s="9" t="s">
        <v>4</v>
      </c>
      <c r="C31" s="47">
        <v>0</v>
      </c>
      <c r="D31" s="47">
        <v>0</v>
      </c>
      <c r="E31" s="83">
        <v>0</v>
      </c>
      <c r="F31" s="50"/>
    </row>
    <row r="32" spans="1:12" x14ac:dyDescent="0.25">
      <c r="A32" s="9" t="s">
        <v>3</v>
      </c>
      <c r="C32" s="47">
        <v>0</v>
      </c>
      <c r="D32" s="47">
        <v>0</v>
      </c>
      <c r="E32" s="83">
        <v>0</v>
      </c>
      <c r="F32" s="50"/>
    </row>
    <row r="33" spans="1:6" x14ac:dyDescent="0.25">
      <c r="C33" s="47"/>
      <c r="D33" s="79"/>
      <c r="E33" s="83"/>
      <c r="F33" s="50"/>
    </row>
    <row r="34" spans="1:6" x14ac:dyDescent="0.25">
      <c r="A34" s="6" t="s">
        <v>2</v>
      </c>
      <c r="C34" s="47">
        <v>-12746.7</v>
      </c>
      <c r="D34" s="80">
        <f>SUM(D29+D31+D32)</f>
        <v>3345.8499999999985</v>
      </c>
      <c r="E34" s="83">
        <v>11800</v>
      </c>
      <c r="F34" s="80"/>
    </row>
    <row r="35" spans="1:6" x14ac:dyDescent="0.25">
      <c r="C35" s="47"/>
      <c r="D35" s="79"/>
      <c r="E35" s="83"/>
      <c r="F35" s="48"/>
    </row>
    <row r="36" spans="1:6" x14ac:dyDescent="0.25">
      <c r="A36" s="9" t="s">
        <v>1</v>
      </c>
      <c r="C36" s="47">
        <v>0</v>
      </c>
      <c r="D36" s="47">
        <v>0</v>
      </c>
      <c r="E36" s="83">
        <v>0</v>
      </c>
      <c r="F36" s="50"/>
    </row>
    <row r="37" spans="1:6" x14ac:dyDescent="0.25">
      <c r="C37" s="5"/>
      <c r="D37" s="7"/>
      <c r="E37" s="84"/>
      <c r="F37" s="7"/>
    </row>
    <row r="38" spans="1:6" x14ac:dyDescent="0.25">
      <c r="C38" s="5"/>
      <c r="D38" s="7"/>
      <c r="E38" s="84"/>
      <c r="F38" s="7"/>
    </row>
    <row r="39" spans="1:6" x14ac:dyDescent="0.25">
      <c r="A39" s="6" t="s">
        <v>0</v>
      </c>
      <c r="C39" s="47">
        <v>-12746.7</v>
      </c>
      <c r="D39" s="80">
        <f>D34-D36</f>
        <v>3345.8499999999985</v>
      </c>
      <c r="E39" s="83">
        <v>11800</v>
      </c>
      <c r="F39" s="80">
        <f>F29+'BR23-24'!E12</f>
        <v>17378.78</v>
      </c>
    </row>
    <row r="42" spans="1:6" ht="15" x14ac:dyDescent="0.25">
      <c r="D42" s="1"/>
      <c r="F42" s="17"/>
    </row>
  </sheetData>
  <mergeCells count="1">
    <mergeCell ref="F2:F3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7AC1-27F4-432B-9532-76F41D4E94AA}">
  <sheetPr>
    <tabColor rgb="FFFF0000"/>
  </sheetPr>
  <dimension ref="A1:K51"/>
  <sheetViews>
    <sheetView workbookViewId="0">
      <selection activeCell="G17" sqref="G17"/>
    </sheetView>
  </sheetViews>
  <sheetFormatPr defaultColWidth="11.5703125" defaultRowHeight="12.75" x14ac:dyDescent="0.2"/>
  <cols>
    <col min="1" max="1" width="13" style="17" bestFit="1" customWidth="1"/>
    <col min="2" max="3" width="11.5703125" style="17"/>
    <col min="4" max="4" width="6.140625" style="17" customWidth="1"/>
    <col min="5" max="5" width="16" style="17" customWidth="1"/>
    <col min="6" max="6" width="3.85546875" style="17" customWidth="1"/>
    <col min="7" max="7" width="13" style="17" customWidth="1"/>
    <col min="8" max="8" width="41.85546875" style="1" customWidth="1"/>
    <col min="9" max="16384" width="11.5703125" style="1"/>
  </cols>
  <sheetData>
    <row r="1" spans="1:10" s="17" customFormat="1" ht="18" x14ac:dyDescent="0.25">
      <c r="A1" s="25"/>
      <c r="D1" s="20"/>
      <c r="E1" s="18">
        <v>45412</v>
      </c>
      <c r="F1" s="20"/>
      <c r="G1" s="18">
        <v>45046</v>
      </c>
    </row>
    <row r="3" spans="1:10" ht="15.75" x14ac:dyDescent="0.25">
      <c r="A3" s="19" t="s">
        <v>62</v>
      </c>
    </row>
    <row r="4" spans="1:10" ht="15" x14ac:dyDescent="0.2">
      <c r="A4" s="3" t="s">
        <v>61</v>
      </c>
      <c r="E4" s="31">
        <v>0</v>
      </c>
      <c r="G4" s="53">
        <v>0</v>
      </c>
    </row>
    <row r="5" spans="1:10" ht="15" x14ac:dyDescent="0.2">
      <c r="A5" s="3" t="s">
        <v>473</v>
      </c>
      <c r="B5" s="23"/>
      <c r="C5" s="23"/>
      <c r="D5" s="23"/>
      <c r="E5" s="53">
        <v>0</v>
      </c>
      <c r="F5" s="23"/>
      <c r="G5" s="53">
        <v>0</v>
      </c>
    </row>
    <row r="6" spans="1:10" ht="15" x14ac:dyDescent="0.2">
      <c r="A6" s="3" t="s">
        <v>60</v>
      </c>
      <c r="E6" s="31">
        <v>0</v>
      </c>
      <c r="G6" s="53">
        <v>0</v>
      </c>
    </row>
    <row r="7" spans="1:10" ht="15" x14ac:dyDescent="0.2">
      <c r="A7" s="3" t="s">
        <v>59</v>
      </c>
      <c r="E7" s="31">
        <v>0</v>
      </c>
      <c r="G7" s="53">
        <v>0</v>
      </c>
    </row>
    <row r="8" spans="1:10" ht="15" x14ac:dyDescent="0.2">
      <c r="A8" s="3" t="s">
        <v>58</v>
      </c>
      <c r="E8" s="53">
        <v>0</v>
      </c>
      <c r="G8" s="53">
        <v>0</v>
      </c>
    </row>
    <row r="9" spans="1:10" ht="15" x14ac:dyDescent="0.2">
      <c r="A9" s="3" t="s">
        <v>57</v>
      </c>
      <c r="E9" s="53">
        <v>0</v>
      </c>
      <c r="G9" s="53">
        <v>3000</v>
      </c>
    </row>
    <row r="10" spans="1:10" ht="15" x14ac:dyDescent="0.2">
      <c r="A10" s="3" t="s">
        <v>55</v>
      </c>
      <c r="E10" s="31">
        <v>0</v>
      </c>
      <c r="G10" s="53">
        <v>0</v>
      </c>
    </row>
    <row r="11" spans="1:10" ht="15" x14ac:dyDescent="0.2">
      <c r="A11" s="3" t="s">
        <v>54</v>
      </c>
      <c r="C11" s="20">
        <v>45048</v>
      </c>
      <c r="E11" s="31">
        <v>9378.7800000000007</v>
      </c>
      <c r="G11" s="31">
        <v>6040.93</v>
      </c>
      <c r="J11" s="136" t="s">
        <v>902</v>
      </c>
    </row>
    <row r="12" spans="1:10" ht="15.75" x14ac:dyDescent="0.25">
      <c r="A12" s="19" t="s">
        <v>52</v>
      </c>
      <c r="E12" s="54">
        <f>SUM(E4:E11)</f>
        <v>9378.7800000000007</v>
      </c>
      <c r="G12" s="121">
        <v>9040.93</v>
      </c>
    </row>
    <row r="13" spans="1:10" x14ac:dyDescent="0.2">
      <c r="E13" s="31"/>
      <c r="G13" s="53"/>
    </row>
    <row r="14" spans="1:10" x14ac:dyDescent="0.2">
      <c r="E14" s="31"/>
      <c r="G14" s="53"/>
    </row>
    <row r="15" spans="1:10" ht="15.75" x14ac:dyDescent="0.25">
      <c r="A15" s="19" t="s">
        <v>51</v>
      </c>
      <c r="E15" s="31"/>
      <c r="G15" s="53"/>
      <c r="H15" s="21"/>
    </row>
    <row r="16" spans="1:10" ht="15" x14ac:dyDescent="0.2">
      <c r="A16" s="3" t="s">
        <v>50</v>
      </c>
      <c r="E16" s="31">
        <v>0</v>
      </c>
      <c r="G16" s="53">
        <v>0</v>
      </c>
    </row>
    <row r="17" spans="1:11" ht="15" x14ac:dyDescent="0.2">
      <c r="A17" s="3" t="s">
        <v>0</v>
      </c>
      <c r="E17" s="31">
        <f>'ÅBS23-24'!D39</f>
        <v>3345.8499999999985</v>
      </c>
      <c r="G17" s="53">
        <v>-12746.7</v>
      </c>
    </row>
    <row r="18" spans="1:11" ht="15.75" x14ac:dyDescent="0.25">
      <c r="A18" s="19" t="s">
        <v>49</v>
      </c>
      <c r="C18" s="20"/>
      <c r="E18" s="54">
        <f>SUM(E16:E17)</f>
        <v>3345.8499999999985</v>
      </c>
      <c r="G18" s="121">
        <v>-12746.7</v>
      </c>
    </row>
    <row r="19" spans="1:11" x14ac:dyDescent="0.2">
      <c r="E19" s="31"/>
      <c r="G19" s="53"/>
    </row>
    <row r="20" spans="1:11" ht="15.75" x14ac:dyDescent="0.25">
      <c r="A20" s="19" t="s">
        <v>48</v>
      </c>
      <c r="E20" s="31">
        <v>0</v>
      </c>
      <c r="G20" s="53">
        <v>0</v>
      </c>
    </row>
    <row r="21" spans="1:11" x14ac:dyDescent="0.2">
      <c r="E21" s="31"/>
      <c r="G21" s="53"/>
    </row>
    <row r="22" spans="1:11" ht="15.75" x14ac:dyDescent="0.25">
      <c r="A22" s="19" t="s">
        <v>47</v>
      </c>
      <c r="E22" s="31"/>
      <c r="G22" s="53"/>
    </row>
    <row r="23" spans="1:11" ht="15" x14ac:dyDescent="0.2">
      <c r="A23" s="3" t="s">
        <v>46</v>
      </c>
      <c r="E23" s="31">
        <v>0</v>
      </c>
      <c r="G23" s="53">
        <v>0</v>
      </c>
    </row>
    <row r="24" spans="1:11" ht="15" x14ac:dyDescent="0.2">
      <c r="A24" s="3" t="s">
        <v>45</v>
      </c>
      <c r="E24" s="31">
        <v>0</v>
      </c>
      <c r="G24" s="53">
        <v>0</v>
      </c>
    </row>
    <row r="25" spans="1:11" ht="15" x14ac:dyDescent="0.2">
      <c r="A25" s="3" t="s">
        <v>44</v>
      </c>
      <c r="E25" s="31">
        <v>0</v>
      </c>
      <c r="G25" s="53">
        <v>0</v>
      </c>
    </row>
    <row r="26" spans="1:11" ht="15" x14ac:dyDescent="0.2">
      <c r="A26" s="3" t="s">
        <v>43</v>
      </c>
      <c r="E26" s="31">
        <v>0</v>
      </c>
      <c r="G26" s="53">
        <v>0</v>
      </c>
    </row>
    <row r="27" spans="1:11" ht="15.75" x14ac:dyDescent="0.25">
      <c r="A27" s="19" t="s">
        <v>42</v>
      </c>
      <c r="E27" s="54">
        <f>SUM(E23:E26)</f>
        <v>0</v>
      </c>
      <c r="G27" s="121">
        <v>0</v>
      </c>
    </row>
    <row r="28" spans="1:11" x14ac:dyDescent="0.2">
      <c r="E28" s="31"/>
      <c r="G28" s="53"/>
    </row>
    <row r="29" spans="1:11" ht="15.75" x14ac:dyDescent="0.25">
      <c r="A29" s="19" t="s">
        <v>41</v>
      </c>
      <c r="E29" s="54">
        <f>SUM(E18+E20+E27)</f>
        <v>3345.8499999999985</v>
      </c>
      <c r="G29" s="121">
        <v>-12746.7</v>
      </c>
    </row>
    <row r="30" spans="1:11" ht="21.75" x14ac:dyDescent="0.3">
      <c r="K30" s="128"/>
    </row>
    <row r="32" spans="1:11" ht="15" x14ac:dyDescent="0.2">
      <c r="A32" s="18">
        <v>45059</v>
      </c>
    </row>
    <row r="35" spans="1:5" x14ac:dyDescent="0.2">
      <c r="A35" s="17" t="s">
        <v>39</v>
      </c>
      <c r="E35" s="17" t="s">
        <v>38</v>
      </c>
    </row>
    <row r="38" spans="1:5" x14ac:dyDescent="0.2">
      <c r="A38" s="17" t="s">
        <v>39</v>
      </c>
      <c r="E38" s="17" t="s">
        <v>38</v>
      </c>
    </row>
    <row r="41" spans="1:5" x14ac:dyDescent="0.2">
      <c r="A41" s="17" t="s">
        <v>39</v>
      </c>
      <c r="E41" s="17" t="s">
        <v>38</v>
      </c>
    </row>
    <row r="44" spans="1:5" x14ac:dyDescent="0.2">
      <c r="A44" s="17" t="s">
        <v>39</v>
      </c>
    </row>
    <row r="47" spans="1:5" ht="15" x14ac:dyDescent="0.2">
      <c r="A47" s="3" t="s">
        <v>628</v>
      </c>
    </row>
    <row r="51" spans="1:5" x14ac:dyDescent="0.2">
      <c r="A51" s="17" t="s">
        <v>39</v>
      </c>
      <c r="E51" s="17" t="s">
        <v>38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4ABE-6620-4B1E-81EE-14A775293373}">
  <sheetPr>
    <tabColor rgb="FFFF0000"/>
  </sheetPr>
  <dimension ref="A1:I114"/>
  <sheetViews>
    <sheetView zoomScale="115" zoomScaleNormal="115" workbookViewId="0">
      <selection activeCell="C2" sqref="C2"/>
    </sheetView>
  </sheetViews>
  <sheetFormatPr defaultRowHeight="12.75" customHeight="1" x14ac:dyDescent="0.2"/>
  <cols>
    <col min="1" max="1" width="15.5703125" style="89" bestFit="1" customWidth="1"/>
    <col min="2" max="2" width="12.28515625" style="129" customWidth="1"/>
    <col min="3" max="3" width="11.140625" style="132" customWidth="1"/>
    <col min="4" max="4" width="14.5703125" style="89" bestFit="1" customWidth="1"/>
    <col min="5" max="5" width="14.42578125" style="89" customWidth="1"/>
    <col min="6" max="6" width="30" style="89" customWidth="1"/>
    <col min="7" max="7" width="31.140625" style="89" bestFit="1" customWidth="1"/>
    <col min="8" max="8" width="26.42578125" style="89" bestFit="1" customWidth="1"/>
    <col min="9" max="9" width="37.140625" style="89" bestFit="1" customWidth="1"/>
    <col min="10" max="16384" width="9.140625" style="89"/>
  </cols>
  <sheetData>
    <row r="1" spans="1:9" ht="12.75" customHeight="1" x14ac:dyDescent="0.2">
      <c r="B1" s="129" t="s">
        <v>904</v>
      </c>
      <c r="D1" s="91">
        <v>45418</v>
      </c>
    </row>
    <row r="2" spans="1:9" ht="12.75" customHeight="1" thickBot="1" x14ac:dyDescent="0.25">
      <c r="A2" s="89" t="s">
        <v>774</v>
      </c>
      <c r="B2" s="129" t="s">
        <v>517</v>
      </c>
      <c r="C2" s="132" t="s">
        <v>518</v>
      </c>
      <c r="D2" s="89" t="s">
        <v>520</v>
      </c>
      <c r="E2" s="89" t="s">
        <v>520</v>
      </c>
      <c r="F2" s="89" t="s">
        <v>523</v>
      </c>
      <c r="G2" s="89" t="s">
        <v>233</v>
      </c>
    </row>
    <row r="3" spans="1:9" ht="12.75" customHeight="1" thickBot="1" x14ac:dyDescent="0.3">
      <c r="A3" s="101" t="s">
        <v>758</v>
      </c>
      <c r="B3" s="58">
        <v>45049</v>
      </c>
      <c r="C3" s="133">
        <v>-200</v>
      </c>
      <c r="D3"/>
      <c r="E3" t="s">
        <v>584</v>
      </c>
      <c r="F3" t="s">
        <v>585</v>
      </c>
      <c r="G3" t="s">
        <v>585</v>
      </c>
      <c r="H3" t="s">
        <v>776</v>
      </c>
      <c r="I3" t="s">
        <v>882</v>
      </c>
    </row>
    <row r="4" spans="1:9" ht="12.75" customHeight="1" x14ac:dyDescent="0.25">
      <c r="A4" s="131" t="s">
        <v>870</v>
      </c>
      <c r="B4" s="58">
        <v>45057</v>
      </c>
      <c r="C4" s="133">
        <v>3000</v>
      </c>
      <c r="D4" t="s">
        <v>527</v>
      </c>
      <c r="E4"/>
      <c r="F4" t="s">
        <v>777</v>
      </c>
      <c r="G4" t="s">
        <v>777</v>
      </c>
      <c r="H4">
        <v>144476</v>
      </c>
      <c r="I4"/>
    </row>
    <row r="5" spans="1:9" ht="12.75" customHeight="1" x14ac:dyDescent="0.25">
      <c r="A5" s="131" t="s">
        <v>868</v>
      </c>
      <c r="B5" s="58">
        <v>45061</v>
      </c>
      <c r="C5" s="133">
        <v>100</v>
      </c>
      <c r="D5" t="s">
        <v>536</v>
      </c>
      <c r="E5"/>
      <c r="F5" t="s">
        <v>709</v>
      </c>
      <c r="G5"/>
      <c r="H5" t="s">
        <v>608</v>
      </c>
      <c r="I5"/>
    </row>
    <row r="6" spans="1:9" ht="12.75" customHeight="1" x14ac:dyDescent="0.25">
      <c r="A6" s="131" t="s">
        <v>868</v>
      </c>
      <c r="B6" s="58">
        <v>45061</v>
      </c>
      <c r="C6" s="133">
        <v>100</v>
      </c>
      <c r="D6" t="s">
        <v>536</v>
      </c>
      <c r="E6"/>
      <c r="F6" t="s">
        <v>709</v>
      </c>
      <c r="G6"/>
      <c r="H6" t="s">
        <v>615</v>
      </c>
      <c r="I6"/>
    </row>
    <row r="7" spans="1:9" ht="12.75" customHeight="1" x14ac:dyDescent="0.25">
      <c r="A7" s="130" t="s">
        <v>871</v>
      </c>
      <c r="B7" s="58">
        <v>45061</v>
      </c>
      <c r="C7" s="133">
        <v>-600</v>
      </c>
      <c r="D7"/>
      <c r="E7" t="s">
        <v>630</v>
      </c>
      <c r="F7" t="s">
        <v>631</v>
      </c>
      <c r="G7" t="s">
        <v>778</v>
      </c>
      <c r="H7" t="s">
        <v>635</v>
      </c>
      <c r="I7" t="s">
        <v>636</v>
      </c>
    </row>
    <row r="8" spans="1:9" ht="12.75" customHeight="1" thickBot="1" x14ac:dyDescent="0.3">
      <c r="A8" s="130" t="s">
        <v>871</v>
      </c>
      <c r="B8" s="58">
        <v>45061</v>
      </c>
      <c r="C8" s="133">
        <v>-600</v>
      </c>
      <c r="D8"/>
      <c r="E8" t="s">
        <v>630</v>
      </c>
      <c r="F8" t="s">
        <v>631</v>
      </c>
      <c r="G8" t="s">
        <v>778</v>
      </c>
      <c r="H8" t="s">
        <v>779</v>
      </c>
      <c r="I8" t="s">
        <v>634</v>
      </c>
    </row>
    <row r="9" spans="1:9" ht="12.75" customHeight="1" thickBot="1" x14ac:dyDescent="0.3">
      <c r="A9" s="90" t="s">
        <v>526</v>
      </c>
      <c r="B9" s="58">
        <v>45062</v>
      </c>
      <c r="C9" s="133">
        <v>427</v>
      </c>
      <c r="D9" t="s">
        <v>883</v>
      </c>
      <c r="E9"/>
      <c r="F9" t="s">
        <v>780</v>
      </c>
      <c r="G9" t="s">
        <v>780</v>
      </c>
      <c r="H9" t="s">
        <v>781</v>
      </c>
      <c r="I9"/>
    </row>
    <row r="10" spans="1:9" ht="12.75" customHeight="1" thickBot="1" x14ac:dyDescent="0.3">
      <c r="A10" s="101" t="s">
        <v>758</v>
      </c>
      <c r="B10" s="58">
        <v>45062</v>
      </c>
      <c r="C10" s="133">
        <v>-200</v>
      </c>
      <c r="D10"/>
      <c r="E10" t="s">
        <v>584</v>
      </c>
      <c r="F10" t="s">
        <v>585</v>
      </c>
      <c r="G10" t="s">
        <v>585</v>
      </c>
      <c r="H10" t="s">
        <v>782</v>
      </c>
      <c r="I10" t="s">
        <v>783</v>
      </c>
    </row>
    <row r="11" spans="1:9" ht="12.75" customHeight="1" x14ac:dyDescent="0.25">
      <c r="A11" s="131" t="s">
        <v>868</v>
      </c>
      <c r="B11" s="58">
        <v>45069</v>
      </c>
      <c r="C11" s="133">
        <v>100</v>
      </c>
      <c r="D11" t="s">
        <v>536</v>
      </c>
      <c r="E11"/>
      <c r="F11" t="s">
        <v>709</v>
      </c>
      <c r="G11"/>
      <c r="H11" t="s">
        <v>558</v>
      </c>
      <c r="I11"/>
    </row>
    <row r="12" spans="1:9" ht="12.75" customHeight="1" x14ac:dyDescent="0.25">
      <c r="A12" s="131" t="s">
        <v>868</v>
      </c>
      <c r="B12" s="58">
        <v>45071</v>
      </c>
      <c r="C12" s="133">
        <v>100</v>
      </c>
      <c r="D12" t="s">
        <v>536</v>
      </c>
      <c r="E12"/>
      <c r="F12" t="s">
        <v>709</v>
      </c>
      <c r="G12"/>
      <c r="H12" t="s">
        <v>784</v>
      </c>
      <c r="I12"/>
    </row>
    <row r="13" spans="1:9" ht="12.75" customHeight="1" x14ac:dyDescent="0.25">
      <c r="A13" s="131" t="s">
        <v>868</v>
      </c>
      <c r="B13" s="58">
        <v>45075</v>
      </c>
      <c r="C13" s="133">
        <v>200</v>
      </c>
      <c r="D13" t="s">
        <v>536</v>
      </c>
      <c r="E13"/>
      <c r="F13" t="s">
        <v>709</v>
      </c>
      <c r="G13"/>
      <c r="H13" t="s">
        <v>785</v>
      </c>
      <c r="I13"/>
    </row>
    <row r="14" spans="1:9" ht="12.75" customHeight="1" x14ac:dyDescent="0.25">
      <c r="A14" s="93" t="s">
        <v>534</v>
      </c>
      <c r="B14" s="58">
        <v>45078</v>
      </c>
      <c r="C14" s="133">
        <v>-10</v>
      </c>
      <c r="D14"/>
      <c r="E14"/>
      <c r="F14" t="s">
        <v>534</v>
      </c>
      <c r="G14" t="s">
        <v>534</v>
      </c>
      <c r="H14">
        <v>1232940534</v>
      </c>
      <c r="I14"/>
    </row>
    <row r="15" spans="1:9" ht="12.75" customHeight="1" x14ac:dyDescent="0.25">
      <c r="A15" s="93" t="s">
        <v>534</v>
      </c>
      <c r="B15" s="58">
        <v>45082</v>
      </c>
      <c r="C15" s="133">
        <v>-3.7</v>
      </c>
      <c r="D15"/>
      <c r="E15"/>
      <c r="F15" t="s">
        <v>532</v>
      </c>
      <c r="G15" t="s">
        <v>532</v>
      </c>
      <c r="H15"/>
      <c r="I15"/>
    </row>
    <row r="16" spans="1:9" ht="12.75" customHeight="1" x14ac:dyDescent="0.25">
      <c r="A16" s="131" t="s">
        <v>872</v>
      </c>
      <c r="B16" s="58">
        <v>45106</v>
      </c>
      <c r="C16" s="133">
        <v>25000</v>
      </c>
      <c r="D16" t="s">
        <v>568</v>
      </c>
      <c r="E16"/>
      <c r="F16" t="s">
        <v>786</v>
      </c>
      <c r="G16" t="s">
        <v>786</v>
      </c>
      <c r="H16" t="s">
        <v>787</v>
      </c>
      <c r="I16"/>
    </row>
    <row r="17" spans="1:9" ht="12.75" customHeight="1" thickBot="1" x14ac:dyDescent="0.3">
      <c r="A17" s="131" t="s">
        <v>868</v>
      </c>
      <c r="B17" s="58">
        <v>45146</v>
      </c>
      <c r="C17" s="133">
        <v>100</v>
      </c>
      <c r="D17" t="s">
        <v>536</v>
      </c>
      <c r="E17"/>
      <c r="F17" t="s">
        <v>709</v>
      </c>
      <c r="G17"/>
      <c r="H17" t="s">
        <v>614</v>
      </c>
      <c r="I17"/>
    </row>
    <row r="18" spans="1:9" ht="12.75" customHeight="1" thickBot="1" x14ac:dyDescent="0.3">
      <c r="A18" s="90" t="s">
        <v>526</v>
      </c>
      <c r="B18" s="58">
        <v>45154</v>
      </c>
      <c r="C18" s="133">
        <v>556.36</v>
      </c>
      <c r="D18" t="s">
        <v>883</v>
      </c>
      <c r="E18"/>
      <c r="F18" t="s">
        <v>780</v>
      </c>
      <c r="G18" t="s">
        <v>780</v>
      </c>
      <c r="H18" t="s">
        <v>788</v>
      </c>
      <c r="I18"/>
    </row>
    <row r="19" spans="1:9" ht="12.75" customHeight="1" thickBot="1" x14ac:dyDescent="0.3">
      <c r="A19" s="131" t="s">
        <v>868</v>
      </c>
      <c r="B19" s="58">
        <v>45154</v>
      </c>
      <c r="C19" s="133">
        <v>100</v>
      </c>
      <c r="D19"/>
      <c r="E19"/>
      <c r="F19" t="s">
        <v>612</v>
      </c>
      <c r="G19" t="s">
        <v>612</v>
      </c>
      <c r="H19" t="s">
        <v>612</v>
      </c>
      <c r="I19"/>
    </row>
    <row r="20" spans="1:9" ht="12.75" customHeight="1" thickBot="1" x14ac:dyDescent="0.3">
      <c r="A20" s="101" t="s">
        <v>758</v>
      </c>
      <c r="B20" s="58">
        <v>45154</v>
      </c>
      <c r="C20" s="133">
        <v>-200</v>
      </c>
      <c r="D20"/>
      <c r="E20" t="s">
        <v>584</v>
      </c>
      <c r="F20" t="s">
        <v>585</v>
      </c>
      <c r="G20" t="s">
        <v>585</v>
      </c>
      <c r="H20" t="s">
        <v>789</v>
      </c>
      <c r="I20" t="s">
        <v>790</v>
      </c>
    </row>
    <row r="21" spans="1:9" ht="12.75" customHeight="1" thickBot="1" x14ac:dyDescent="0.3">
      <c r="A21" s="101" t="s">
        <v>758</v>
      </c>
      <c r="B21" s="58">
        <v>45154</v>
      </c>
      <c r="C21" s="133">
        <v>-200</v>
      </c>
      <c r="D21"/>
      <c r="E21" t="s">
        <v>584</v>
      </c>
      <c r="F21" t="s">
        <v>585</v>
      </c>
      <c r="G21" t="s">
        <v>585</v>
      </c>
      <c r="H21" t="s">
        <v>791</v>
      </c>
      <c r="I21" t="s">
        <v>792</v>
      </c>
    </row>
    <row r="22" spans="1:9" ht="12.75" customHeight="1" thickBot="1" x14ac:dyDescent="0.3">
      <c r="A22" s="101" t="s">
        <v>758</v>
      </c>
      <c r="B22" s="58">
        <v>45154</v>
      </c>
      <c r="C22" s="133">
        <v>-200</v>
      </c>
      <c r="D22"/>
      <c r="E22" t="s">
        <v>584</v>
      </c>
      <c r="F22" t="s">
        <v>585</v>
      </c>
      <c r="G22" t="s">
        <v>585</v>
      </c>
      <c r="H22" t="s">
        <v>793</v>
      </c>
      <c r="I22" t="s">
        <v>794</v>
      </c>
    </row>
    <row r="23" spans="1:9" ht="12.75" customHeight="1" x14ac:dyDescent="0.25">
      <c r="A23" s="130" t="s">
        <v>873</v>
      </c>
      <c r="B23" s="58">
        <v>45154</v>
      </c>
      <c r="C23" s="133">
        <v>-6600</v>
      </c>
      <c r="D23"/>
      <c r="E23" t="s">
        <v>584</v>
      </c>
      <c r="F23" t="s">
        <v>585</v>
      </c>
      <c r="G23" t="s">
        <v>585</v>
      </c>
      <c r="H23" t="s">
        <v>795</v>
      </c>
      <c r="I23" t="s">
        <v>796</v>
      </c>
    </row>
    <row r="24" spans="1:9" ht="12.75" customHeight="1" x14ac:dyDescent="0.25">
      <c r="A24" s="131" t="s">
        <v>868</v>
      </c>
      <c r="B24" s="58">
        <v>45156</v>
      </c>
      <c r="C24" s="133">
        <v>100</v>
      </c>
      <c r="D24" t="s">
        <v>536</v>
      </c>
      <c r="E24"/>
      <c r="F24" t="s">
        <v>709</v>
      </c>
      <c r="G24"/>
      <c r="H24" t="s">
        <v>647</v>
      </c>
      <c r="I24"/>
    </row>
    <row r="25" spans="1:9" ht="12.75" customHeight="1" x14ac:dyDescent="0.25">
      <c r="A25" s="131" t="s">
        <v>875</v>
      </c>
      <c r="B25" s="58">
        <v>45159</v>
      </c>
      <c r="C25" s="133">
        <v>50</v>
      </c>
      <c r="D25" t="s">
        <v>536</v>
      </c>
      <c r="E25"/>
      <c r="F25" t="s">
        <v>709</v>
      </c>
      <c r="G25"/>
      <c r="H25" t="s">
        <v>608</v>
      </c>
      <c r="I25"/>
    </row>
    <row r="26" spans="1:9" ht="12.75" customHeight="1" x14ac:dyDescent="0.25">
      <c r="A26" s="131" t="s">
        <v>868</v>
      </c>
      <c r="B26" s="58">
        <v>45160</v>
      </c>
      <c r="C26" s="133">
        <v>100</v>
      </c>
      <c r="D26" t="s">
        <v>568</v>
      </c>
      <c r="E26"/>
      <c r="F26" t="s">
        <v>664</v>
      </c>
      <c r="G26" t="s">
        <v>664</v>
      </c>
      <c r="H26" t="s">
        <v>797</v>
      </c>
      <c r="I26"/>
    </row>
    <row r="27" spans="1:9" ht="12.75" customHeight="1" x14ac:dyDescent="0.25">
      <c r="A27" s="131" t="s">
        <v>868</v>
      </c>
      <c r="B27" s="58">
        <v>45161</v>
      </c>
      <c r="C27" s="133">
        <v>100</v>
      </c>
      <c r="D27" t="s">
        <v>661</v>
      </c>
      <c r="E27"/>
      <c r="F27" t="s">
        <v>603</v>
      </c>
      <c r="G27" t="s">
        <v>603</v>
      </c>
      <c r="H27" t="s">
        <v>603</v>
      </c>
      <c r="I27"/>
    </row>
    <row r="28" spans="1:9" ht="12.75" customHeight="1" x14ac:dyDescent="0.25">
      <c r="A28" s="131" t="s">
        <v>868</v>
      </c>
      <c r="B28" s="58">
        <v>45162</v>
      </c>
      <c r="C28" s="133">
        <v>100</v>
      </c>
      <c r="D28" t="s">
        <v>536</v>
      </c>
      <c r="E28"/>
      <c r="F28" t="s">
        <v>709</v>
      </c>
      <c r="G28"/>
      <c r="H28" t="s">
        <v>641</v>
      </c>
      <c r="I28"/>
    </row>
    <row r="29" spans="1:9" ht="12.75" customHeight="1" x14ac:dyDescent="0.25">
      <c r="A29" s="131" t="s">
        <v>868</v>
      </c>
      <c r="B29" s="58">
        <v>45162</v>
      </c>
      <c r="C29" s="133">
        <v>100</v>
      </c>
      <c r="D29" t="s">
        <v>536</v>
      </c>
      <c r="E29"/>
      <c r="F29" t="s">
        <v>709</v>
      </c>
      <c r="G29"/>
      <c r="H29" t="s">
        <v>611</v>
      </c>
      <c r="I29"/>
    </row>
    <row r="30" spans="1:9" ht="12.75" customHeight="1" x14ac:dyDescent="0.25">
      <c r="A30" s="131" t="s">
        <v>874</v>
      </c>
      <c r="B30" s="58">
        <v>45163</v>
      </c>
      <c r="C30" s="133">
        <v>5000</v>
      </c>
      <c r="D30" t="s">
        <v>536</v>
      </c>
      <c r="E30"/>
      <c r="F30" t="s">
        <v>709</v>
      </c>
      <c r="G30"/>
      <c r="H30" t="s">
        <v>798</v>
      </c>
      <c r="I30"/>
    </row>
    <row r="31" spans="1:9" ht="12.75" customHeight="1" x14ac:dyDescent="0.25">
      <c r="A31" s="131" t="s">
        <v>868</v>
      </c>
      <c r="B31" s="58">
        <v>45163</v>
      </c>
      <c r="C31" s="133">
        <v>100</v>
      </c>
      <c r="D31" t="s">
        <v>536</v>
      </c>
      <c r="E31"/>
      <c r="F31" t="s">
        <v>709</v>
      </c>
      <c r="G31"/>
      <c r="H31" t="s">
        <v>537</v>
      </c>
      <c r="I31"/>
    </row>
    <row r="32" spans="1:9" ht="12.75" customHeight="1" x14ac:dyDescent="0.25">
      <c r="A32" s="131" t="s">
        <v>868</v>
      </c>
      <c r="B32" s="58">
        <v>45163</v>
      </c>
      <c r="C32" s="133">
        <v>100</v>
      </c>
      <c r="D32" t="s">
        <v>536</v>
      </c>
      <c r="E32"/>
      <c r="F32" t="s">
        <v>709</v>
      </c>
      <c r="G32"/>
      <c r="H32" t="s">
        <v>613</v>
      </c>
      <c r="I32"/>
    </row>
    <row r="33" spans="1:9" ht="12.75" customHeight="1" x14ac:dyDescent="0.25">
      <c r="A33" s="131" t="s">
        <v>868</v>
      </c>
      <c r="B33" s="58">
        <v>45163</v>
      </c>
      <c r="C33" s="133">
        <v>100</v>
      </c>
      <c r="D33" t="s">
        <v>536</v>
      </c>
      <c r="E33"/>
      <c r="F33" t="s">
        <v>709</v>
      </c>
      <c r="G33"/>
      <c r="H33" t="s">
        <v>799</v>
      </c>
      <c r="I33"/>
    </row>
    <row r="34" spans="1:9" ht="12.75" customHeight="1" x14ac:dyDescent="0.25">
      <c r="A34" s="131" t="s">
        <v>868</v>
      </c>
      <c r="B34" s="58">
        <v>45163</v>
      </c>
      <c r="C34" s="133">
        <v>100</v>
      </c>
      <c r="D34" t="s">
        <v>536</v>
      </c>
      <c r="E34"/>
      <c r="F34" t="s">
        <v>709</v>
      </c>
      <c r="G34"/>
      <c r="H34" t="s">
        <v>640</v>
      </c>
      <c r="I34"/>
    </row>
    <row r="35" spans="1:9" ht="12.75" customHeight="1" x14ac:dyDescent="0.25">
      <c r="A35" s="131" t="s">
        <v>868</v>
      </c>
      <c r="B35" s="58">
        <v>45166</v>
      </c>
      <c r="C35" s="133">
        <v>100</v>
      </c>
      <c r="D35" t="s">
        <v>536</v>
      </c>
      <c r="E35"/>
      <c r="F35" t="s">
        <v>709</v>
      </c>
      <c r="G35"/>
      <c r="H35" t="s">
        <v>800</v>
      </c>
      <c r="I35"/>
    </row>
    <row r="36" spans="1:9" ht="12.75" customHeight="1" x14ac:dyDescent="0.25">
      <c r="A36" s="131" t="s">
        <v>868</v>
      </c>
      <c r="B36" s="58">
        <v>45166</v>
      </c>
      <c r="C36" s="133">
        <v>100</v>
      </c>
      <c r="D36" t="s">
        <v>536</v>
      </c>
      <c r="E36"/>
      <c r="F36" t="s">
        <v>709</v>
      </c>
      <c r="G36"/>
      <c r="H36" t="s">
        <v>579</v>
      </c>
      <c r="I36"/>
    </row>
    <row r="37" spans="1:9" ht="12.75" customHeight="1" x14ac:dyDescent="0.25">
      <c r="A37" s="131" t="s">
        <v>868</v>
      </c>
      <c r="B37" s="58">
        <v>45166</v>
      </c>
      <c r="C37" s="133">
        <v>100</v>
      </c>
      <c r="D37" t="s">
        <v>536</v>
      </c>
      <c r="E37"/>
      <c r="F37" t="s">
        <v>709</v>
      </c>
      <c r="G37"/>
      <c r="H37" t="s">
        <v>801</v>
      </c>
      <c r="I37"/>
    </row>
    <row r="38" spans="1:9" ht="12.75" customHeight="1" x14ac:dyDescent="0.25">
      <c r="A38" s="131" t="s">
        <v>868</v>
      </c>
      <c r="B38" s="58">
        <v>45166</v>
      </c>
      <c r="C38" s="133">
        <v>100</v>
      </c>
      <c r="D38" t="s">
        <v>568</v>
      </c>
      <c r="E38"/>
      <c r="F38" t="s">
        <v>802</v>
      </c>
      <c r="G38" t="s">
        <v>802</v>
      </c>
      <c r="H38" t="s">
        <v>803</v>
      </c>
      <c r="I38"/>
    </row>
    <row r="39" spans="1:9" ht="12.75" customHeight="1" x14ac:dyDescent="0.25">
      <c r="A39" s="131" t="s">
        <v>868</v>
      </c>
      <c r="B39" s="58">
        <v>45166</v>
      </c>
      <c r="C39" s="133">
        <v>100</v>
      </c>
      <c r="D39" t="s">
        <v>661</v>
      </c>
      <c r="E39"/>
      <c r="F39" t="s">
        <v>596</v>
      </c>
      <c r="G39" t="s">
        <v>596</v>
      </c>
      <c r="H39" t="s">
        <v>596</v>
      </c>
      <c r="I39"/>
    </row>
    <row r="40" spans="1:9" ht="12.75" customHeight="1" x14ac:dyDescent="0.25">
      <c r="A40" s="131" t="s">
        <v>868</v>
      </c>
      <c r="B40" s="58">
        <v>45166</v>
      </c>
      <c r="C40" s="133">
        <v>100</v>
      </c>
      <c r="D40" t="s">
        <v>884</v>
      </c>
      <c r="E40"/>
      <c r="F40" t="s">
        <v>639</v>
      </c>
      <c r="G40" t="s">
        <v>639</v>
      </c>
      <c r="H40" t="s">
        <v>804</v>
      </c>
      <c r="I40"/>
    </row>
    <row r="41" spans="1:9" ht="12.75" customHeight="1" x14ac:dyDescent="0.25">
      <c r="A41" s="131" t="s">
        <v>868</v>
      </c>
      <c r="B41" s="58">
        <v>45167</v>
      </c>
      <c r="C41" s="133">
        <v>100</v>
      </c>
      <c r="D41" t="s">
        <v>572</v>
      </c>
      <c r="E41"/>
      <c r="F41" t="s">
        <v>573</v>
      </c>
      <c r="G41" t="s">
        <v>573</v>
      </c>
      <c r="H41" t="s">
        <v>805</v>
      </c>
      <c r="I41"/>
    </row>
    <row r="42" spans="1:9" ht="12.75" customHeight="1" x14ac:dyDescent="0.25">
      <c r="A42" s="131" t="s">
        <v>868</v>
      </c>
      <c r="B42" s="58">
        <v>45168</v>
      </c>
      <c r="C42" s="133">
        <v>100</v>
      </c>
      <c r="D42" t="s">
        <v>536</v>
      </c>
      <c r="E42"/>
      <c r="F42" t="s">
        <v>709</v>
      </c>
      <c r="G42"/>
      <c r="H42" t="s">
        <v>806</v>
      </c>
      <c r="I42"/>
    </row>
    <row r="43" spans="1:9" ht="12.75" customHeight="1" x14ac:dyDescent="0.25">
      <c r="A43" s="131" t="s">
        <v>868</v>
      </c>
      <c r="B43" s="58">
        <v>45169</v>
      </c>
      <c r="C43" s="133">
        <v>100</v>
      </c>
      <c r="D43" t="s">
        <v>536</v>
      </c>
      <c r="E43"/>
      <c r="F43" t="s">
        <v>709</v>
      </c>
      <c r="G43"/>
      <c r="H43" t="s">
        <v>730</v>
      </c>
      <c r="I43"/>
    </row>
    <row r="44" spans="1:9" ht="12.75" customHeight="1" x14ac:dyDescent="0.25">
      <c r="A44" s="131" t="s">
        <v>868</v>
      </c>
      <c r="B44" s="58">
        <v>45169</v>
      </c>
      <c r="C44" s="133">
        <v>100</v>
      </c>
      <c r="D44" t="s">
        <v>536</v>
      </c>
      <c r="E44"/>
      <c r="F44" t="s">
        <v>709</v>
      </c>
      <c r="G44"/>
      <c r="H44" t="s">
        <v>722</v>
      </c>
      <c r="I44"/>
    </row>
    <row r="45" spans="1:9" ht="12.75" customHeight="1" thickBot="1" x14ac:dyDescent="0.3">
      <c r="A45" s="131" t="s">
        <v>868</v>
      </c>
      <c r="B45" s="58">
        <v>45169</v>
      </c>
      <c r="C45" s="133">
        <v>100</v>
      </c>
      <c r="D45" t="s">
        <v>536</v>
      </c>
      <c r="E45"/>
      <c r="F45" t="s">
        <v>709</v>
      </c>
      <c r="G45"/>
      <c r="H45" t="s">
        <v>807</v>
      </c>
      <c r="I45"/>
    </row>
    <row r="46" spans="1:9" ht="12.75" customHeight="1" thickBot="1" x14ac:dyDescent="0.3">
      <c r="A46" s="101" t="s">
        <v>758</v>
      </c>
      <c r="B46" s="58">
        <v>45169</v>
      </c>
      <c r="C46" s="133">
        <v>-200</v>
      </c>
      <c r="D46"/>
      <c r="E46" t="s">
        <v>584</v>
      </c>
      <c r="F46" t="s">
        <v>585</v>
      </c>
      <c r="G46" t="s">
        <v>585</v>
      </c>
      <c r="H46" t="s">
        <v>808</v>
      </c>
      <c r="I46" t="s">
        <v>809</v>
      </c>
    </row>
    <row r="47" spans="1:9" ht="12.75" customHeight="1" thickBot="1" x14ac:dyDescent="0.3">
      <c r="A47" s="101" t="s">
        <v>758</v>
      </c>
      <c r="B47" s="58">
        <v>45169</v>
      </c>
      <c r="C47" s="133">
        <v>-200</v>
      </c>
      <c r="D47"/>
      <c r="E47" t="s">
        <v>584</v>
      </c>
      <c r="F47" t="s">
        <v>585</v>
      </c>
      <c r="G47" t="s">
        <v>585</v>
      </c>
      <c r="H47" t="s">
        <v>810</v>
      </c>
      <c r="I47" t="s">
        <v>885</v>
      </c>
    </row>
    <row r="48" spans="1:9" ht="12.75" customHeight="1" x14ac:dyDescent="0.25">
      <c r="A48" s="131" t="s">
        <v>868</v>
      </c>
      <c r="B48" s="58">
        <v>45170</v>
      </c>
      <c r="C48" s="133">
        <v>100</v>
      </c>
      <c r="D48" t="s">
        <v>536</v>
      </c>
      <c r="E48"/>
      <c r="F48" t="s">
        <v>709</v>
      </c>
      <c r="G48"/>
      <c r="H48" t="s">
        <v>719</v>
      </c>
      <c r="I48"/>
    </row>
    <row r="49" spans="1:9" ht="12.75" customHeight="1" x14ac:dyDescent="0.25">
      <c r="A49" s="131" t="s">
        <v>868</v>
      </c>
      <c r="B49" s="58">
        <v>45170</v>
      </c>
      <c r="C49" s="133">
        <v>100</v>
      </c>
      <c r="D49" t="s">
        <v>536</v>
      </c>
      <c r="E49"/>
      <c r="F49" t="s">
        <v>709</v>
      </c>
      <c r="G49"/>
      <c r="H49" t="s">
        <v>576</v>
      </c>
      <c r="I49"/>
    </row>
    <row r="50" spans="1:9" ht="12.75" customHeight="1" x14ac:dyDescent="0.25">
      <c r="A50" s="131" t="s">
        <v>868</v>
      </c>
      <c r="B50" s="58">
        <v>45170</v>
      </c>
      <c r="C50" s="133">
        <v>100</v>
      </c>
      <c r="D50" t="s">
        <v>536</v>
      </c>
      <c r="E50"/>
      <c r="F50" t="s">
        <v>709</v>
      </c>
      <c r="G50"/>
      <c r="H50" t="s">
        <v>716</v>
      </c>
      <c r="I50"/>
    </row>
    <row r="51" spans="1:9" ht="12.75" customHeight="1" x14ac:dyDescent="0.25">
      <c r="A51" s="93" t="s">
        <v>534</v>
      </c>
      <c r="B51" s="58">
        <v>45170</v>
      </c>
      <c r="C51" s="133">
        <v>-34</v>
      </c>
      <c r="D51"/>
      <c r="E51"/>
      <c r="F51" t="s">
        <v>534</v>
      </c>
      <c r="G51" t="s">
        <v>534</v>
      </c>
      <c r="H51">
        <v>1232940534</v>
      </c>
      <c r="I51"/>
    </row>
    <row r="52" spans="1:9" ht="12.75" customHeight="1" x14ac:dyDescent="0.25">
      <c r="A52" s="131" t="s">
        <v>868</v>
      </c>
      <c r="B52" s="58">
        <v>45173</v>
      </c>
      <c r="C52" s="133">
        <v>100</v>
      </c>
      <c r="D52"/>
      <c r="E52"/>
      <c r="F52" t="s">
        <v>811</v>
      </c>
      <c r="G52" t="s">
        <v>811</v>
      </c>
      <c r="H52" t="s">
        <v>812</v>
      </c>
      <c r="I52"/>
    </row>
    <row r="53" spans="1:9" ht="12.75" customHeight="1" x14ac:dyDescent="0.25">
      <c r="A53" s="93" t="s">
        <v>534</v>
      </c>
      <c r="B53" s="58">
        <v>45174</v>
      </c>
      <c r="C53" s="133">
        <v>-11.1</v>
      </c>
      <c r="D53"/>
      <c r="E53"/>
      <c r="F53" t="s">
        <v>532</v>
      </c>
      <c r="G53" t="s">
        <v>532</v>
      </c>
      <c r="H53"/>
      <c r="I53"/>
    </row>
    <row r="54" spans="1:9" ht="12.75" customHeight="1" x14ac:dyDescent="0.25">
      <c r="A54" s="131" t="s">
        <v>868</v>
      </c>
      <c r="B54" s="58">
        <v>45176</v>
      </c>
      <c r="C54" s="133">
        <v>100</v>
      </c>
      <c r="D54" t="s">
        <v>536</v>
      </c>
      <c r="E54"/>
      <c r="F54" t="s">
        <v>709</v>
      </c>
      <c r="G54"/>
      <c r="H54" t="s">
        <v>733</v>
      </c>
      <c r="I54"/>
    </row>
    <row r="55" spans="1:9" ht="12.75" customHeight="1" x14ac:dyDescent="0.25">
      <c r="A55" s="131" t="s">
        <v>874</v>
      </c>
      <c r="B55" s="58">
        <v>45177</v>
      </c>
      <c r="C55" s="133">
        <v>7500</v>
      </c>
      <c r="D55" t="s">
        <v>886</v>
      </c>
      <c r="E55"/>
      <c r="F55" t="s">
        <v>813</v>
      </c>
      <c r="G55" t="s">
        <v>813</v>
      </c>
      <c r="H55" t="s">
        <v>814</v>
      </c>
      <c r="I55"/>
    </row>
    <row r="56" spans="1:9" ht="12.75" customHeight="1" thickBot="1" x14ac:dyDescent="0.3">
      <c r="A56" s="131" t="s">
        <v>868</v>
      </c>
      <c r="B56" s="58">
        <v>45180</v>
      </c>
      <c r="C56" s="133">
        <v>100</v>
      </c>
      <c r="D56" t="s">
        <v>568</v>
      </c>
      <c r="E56"/>
      <c r="F56" t="s">
        <v>569</v>
      </c>
      <c r="G56" t="s">
        <v>569</v>
      </c>
      <c r="H56" t="s">
        <v>815</v>
      </c>
      <c r="I56"/>
    </row>
    <row r="57" spans="1:9" ht="12.75" customHeight="1" thickBot="1" x14ac:dyDescent="0.3">
      <c r="A57" s="101" t="s">
        <v>758</v>
      </c>
      <c r="B57" s="58">
        <v>45187</v>
      </c>
      <c r="C57" s="133">
        <v>-200</v>
      </c>
      <c r="D57"/>
      <c r="E57" t="s">
        <v>584</v>
      </c>
      <c r="F57" t="s">
        <v>585</v>
      </c>
      <c r="G57" t="s">
        <v>585</v>
      </c>
      <c r="H57" t="s">
        <v>816</v>
      </c>
      <c r="I57" t="s">
        <v>817</v>
      </c>
    </row>
    <row r="58" spans="1:9" ht="12.75" customHeight="1" x14ac:dyDescent="0.25">
      <c r="A58" s="131" t="s">
        <v>875</v>
      </c>
      <c r="B58" s="58">
        <v>45189</v>
      </c>
      <c r="C58" s="133">
        <v>50</v>
      </c>
      <c r="D58" t="s">
        <v>536</v>
      </c>
      <c r="E58"/>
      <c r="F58" t="s">
        <v>709</v>
      </c>
      <c r="G58"/>
      <c r="H58" t="s">
        <v>818</v>
      </c>
      <c r="I58"/>
    </row>
    <row r="59" spans="1:9" ht="12.75" customHeight="1" thickBot="1" x14ac:dyDescent="0.3">
      <c r="A59" s="131" t="s">
        <v>868</v>
      </c>
      <c r="B59" s="58">
        <v>45194</v>
      </c>
      <c r="C59" s="133">
        <v>100</v>
      </c>
      <c r="D59" t="s">
        <v>536</v>
      </c>
      <c r="E59"/>
      <c r="F59" t="s">
        <v>709</v>
      </c>
      <c r="G59"/>
      <c r="H59" t="s">
        <v>819</v>
      </c>
      <c r="I59"/>
    </row>
    <row r="60" spans="1:9" ht="12.75" customHeight="1" thickBot="1" x14ac:dyDescent="0.3">
      <c r="A60" s="101" t="s">
        <v>758</v>
      </c>
      <c r="B60" s="58">
        <v>45195</v>
      </c>
      <c r="C60" s="133">
        <v>-200</v>
      </c>
      <c r="D60"/>
      <c r="E60" t="s">
        <v>584</v>
      </c>
      <c r="F60" t="s">
        <v>585</v>
      </c>
      <c r="G60" t="s">
        <v>585</v>
      </c>
      <c r="H60" t="s">
        <v>820</v>
      </c>
      <c r="I60" t="s">
        <v>821</v>
      </c>
    </row>
    <row r="61" spans="1:9" ht="12.75" customHeight="1" x14ac:dyDescent="0.25">
      <c r="A61" s="130" t="s">
        <v>876</v>
      </c>
      <c r="B61" s="58">
        <v>45195</v>
      </c>
      <c r="C61" s="133">
        <v>-25703</v>
      </c>
      <c r="D61"/>
      <c r="E61" t="s">
        <v>823</v>
      </c>
      <c r="F61" t="s">
        <v>822</v>
      </c>
      <c r="G61" t="s">
        <v>822</v>
      </c>
      <c r="H61">
        <v>115063</v>
      </c>
      <c r="I61" t="s">
        <v>887</v>
      </c>
    </row>
    <row r="62" spans="1:9" ht="12.75" customHeight="1" x14ac:dyDescent="0.25">
      <c r="A62" s="93" t="s">
        <v>534</v>
      </c>
      <c r="B62" s="58">
        <v>45201</v>
      </c>
      <c r="C62" s="133">
        <v>-12</v>
      </c>
      <c r="D62"/>
      <c r="E62"/>
      <c r="F62" t="s">
        <v>534</v>
      </c>
      <c r="G62" t="s">
        <v>534</v>
      </c>
      <c r="H62">
        <v>1232940534</v>
      </c>
      <c r="I62"/>
    </row>
    <row r="63" spans="1:9" ht="12.75" customHeight="1" x14ac:dyDescent="0.25">
      <c r="A63" s="131" t="s">
        <v>868</v>
      </c>
      <c r="B63" s="58">
        <v>45202</v>
      </c>
      <c r="C63" s="133">
        <v>100</v>
      </c>
      <c r="D63" t="s">
        <v>536</v>
      </c>
      <c r="E63"/>
      <c r="F63" t="s">
        <v>709</v>
      </c>
      <c r="G63"/>
      <c r="H63" t="s">
        <v>732</v>
      </c>
      <c r="I63"/>
    </row>
    <row r="64" spans="1:9" ht="12.75" customHeight="1" thickBot="1" x14ac:dyDescent="0.3">
      <c r="A64" s="93" t="s">
        <v>534</v>
      </c>
      <c r="B64" s="58">
        <v>45203</v>
      </c>
      <c r="C64" s="133">
        <v>-5.55</v>
      </c>
      <c r="D64"/>
      <c r="E64"/>
      <c r="F64" t="s">
        <v>532</v>
      </c>
      <c r="G64" t="s">
        <v>532</v>
      </c>
      <c r="H64"/>
      <c r="I64"/>
    </row>
    <row r="65" spans="1:9" ht="12.75" customHeight="1" thickBot="1" x14ac:dyDescent="0.3">
      <c r="A65" s="101" t="s">
        <v>758</v>
      </c>
      <c r="B65" s="58">
        <v>45205</v>
      </c>
      <c r="C65" s="133">
        <v>-200</v>
      </c>
      <c r="D65"/>
      <c r="E65" t="s">
        <v>584</v>
      </c>
      <c r="F65" t="s">
        <v>585</v>
      </c>
      <c r="G65" t="s">
        <v>585</v>
      </c>
      <c r="H65" t="s">
        <v>824</v>
      </c>
      <c r="I65" t="s">
        <v>825</v>
      </c>
    </row>
    <row r="66" spans="1:9" ht="12.75" customHeight="1" x14ac:dyDescent="0.25">
      <c r="A66" s="130" t="s">
        <v>880</v>
      </c>
      <c r="B66" s="58">
        <v>45222</v>
      </c>
      <c r="C66" s="133">
        <v>-400</v>
      </c>
      <c r="D66"/>
      <c r="E66" t="s">
        <v>826</v>
      </c>
      <c r="F66" t="s">
        <v>786</v>
      </c>
      <c r="G66" t="s">
        <v>786</v>
      </c>
      <c r="H66" t="s">
        <v>827</v>
      </c>
      <c r="I66" t="s">
        <v>828</v>
      </c>
    </row>
    <row r="67" spans="1:9" ht="12.75" customHeight="1" x14ac:dyDescent="0.25">
      <c r="A67" s="130" t="s">
        <v>878</v>
      </c>
      <c r="B67" s="58">
        <v>45222</v>
      </c>
      <c r="C67" s="133">
        <v>-3400</v>
      </c>
      <c r="D67"/>
      <c r="E67" t="s">
        <v>544</v>
      </c>
      <c r="F67" t="s">
        <v>545</v>
      </c>
      <c r="G67" t="s">
        <v>545</v>
      </c>
      <c r="H67" t="s">
        <v>829</v>
      </c>
      <c r="I67" t="s">
        <v>830</v>
      </c>
    </row>
    <row r="68" spans="1:9" ht="12.75" customHeight="1" x14ac:dyDescent="0.25">
      <c r="A68" s="131" t="s">
        <v>869</v>
      </c>
      <c r="B68" s="58">
        <v>45229</v>
      </c>
      <c r="C68" s="133">
        <v>400</v>
      </c>
      <c r="D68" t="s">
        <v>536</v>
      </c>
      <c r="E68"/>
      <c r="F68" t="s">
        <v>709</v>
      </c>
      <c r="G68"/>
      <c r="H68" t="s">
        <v>612</v>
      </c>
      <c r="I68"/>
    </row>
    <row r="69" spans="1:9" ht="12.75" customHeight="1" x14ac:dyDescent="0.25">
      <c r="A69" s="131" t="s">
        <v>869</v>
      </c>
      <c r="B69" s="58">
        <v>45229</v>
      </c>
      <c r="C69" s="133">
        <v>400</v>
      </c>
      <c r="D69" t="s">
        <v>536</v>
      </c>
      <c r="E69"/>
      <c r="F69" t="s">
        <v>709</v>
      </c>
      <c r="G69"/>
      <c r="H69" t="s">
        <v>579</v>
      </c>
      <c r="I69"/>
    </row>
    <row r="70" spans="1:9" ht="12.75" customHeight="1" x14ac:dyDescent="0.25">
      <c r="A70" s="93" t="s">
        <v>534</v>
      </c>
      <c r="B70" s="58">
        <v>45231</v>
      </c>
      <c r="C70" s="133">
        <v>-6</v>
      </c>
      <c r="D70"/>
      <c r="E70"/>
      <c r="F70" t="s">
        <v>534</v>
      </c>
      <c r="G70" t="s">
        <v>534</v>
      </c>
      <c r="H70">
        <v>1232940534</v>
      </c>
      <c r="I70"/>
    </row>
    <row r="71" spans="1:9" ht="12.75" customHeight="1" x14ac:dyDescent="0.25">
      <c r="A71" s="93" t="s">
        <v>534</v>
      </c>
      <c r="B71" s="58">
        <v>45233</v>
      </c>
      <c r="C71" s="133">
        <v>-5.55</v>
      </c>
      <c r="D71"/>
      <c r="E71"/>
      <c r="F71" t="s">
        <v>532</v>
      </c>
      <c r="G71" t="s">
        <v>532</v>
      </c>
      <c r="H71"/>
      <c r="I71"/>
    </row>
    <row r="72" spans="1:9" ht="12.75" customHeight="1" x14ac:dyDescent="0.25">
      <c r="A72" s="131" t="s">
        <v>874</v>
      </c>
      <c r="B72" s="58">
        <v>45236</v>
      </c>
      <c r="C72" s="133">
        <v>7500</v>
      </c>
      <c r="D72" t="s">
        <v>572</v>
      </c>
      <c r="E72"/>
      <c r="F72" t="s">
        <v>831</v>
      </c>
      <c r="G72" t="s">
        <v>831</v>
      </c>
      <c r="H72" t="s">
        <v>832</v>
      </c>
      <c r="I72"/>
    </row>
    <row r="73" spans="1:9" ht="12.75" customHeight="1" x14ac:dyDescent="0.25">
      <c r="A73" s="130" t="s">
        <v>880</v>
      </c>
      <c r="B73" s="58">
        <v>45239</v>
      </c>
      <c r="C73" s="133">
        <v>-109.9</v>
      </c>
      <c r="D73"/>
      <c r="E73" t="s">
        <v>888</v>
      </c>
      <c r="F73" t="s">
        <v>889</v>
      </c>
      <c r="G73" t="s">
        <v>640</v>
      </c>
      <c r="H73" t="s">
        <v>833</v>
      </c>
      <c r="I73" t="s">
        <v>834</v>
      </c>
    </row>
    <row r="74" spans="1:9" ht="12.75" customHeight="1" x14ac:dyDescent="0.25">
      <c r="A74" s="130" t="s">
        <v>879</v>
      </c>
      <c r="B74" s="58">
        <v>45239</v>
      </c>
      <c r="C74" s="133">
        <v>-197.5</v>
      </c>
      <c r="D74"/>
      <c r="E74" t="s">
        <v>888</v>
      </c>
      <c r="F74" t="s">
        <v>889</v>
      </c>
      <c r="G74" t="s">
        <v>640</v>
      </c>
      <c r="H74" t="s">
        <v>835</v>
      </c>
      <c r="I74" t="s">
        <v>836</v>
      </c>
    </row>
    <row r="75" spans="1:9" ht="12.75" customHeight="1" x14ac:dyDescent="0.25">
      <c r="A75" s="130" t="s">
        <v>879</v>
      </c>
      <c r="B75" s="58">
        <v>45239</v>
      </c>
      <c r="C75" s="133">
        <v>-900</v>
      </c>
      <c r="D75"/>
      <c r="E75" t="s">
        <v>888</v>
      </c>
      <c r="F75" t="s">
        <v>889</v>
      </c>
      <c r="G75" t="s">
        <v>640</v>
      </c>
      <c r="H75" t="s">
        <v>837</v>
      </c>
      <c r="I75" t="s">
        <v>838</v>
      </c>
    </row>
    <row r="76" spans="1:9" ht="12.75" customHeight="1" x14ac:dyDescent="0.25">
      <c r="A76" s="130" t="s">
        <v>878</v>
      </c>
      <c r="B76" s="58">
        <v>45240</v>
      </c>
      <c r="C76" s="133">
        <v>-600</v>
      </c>
      <c r="D76"/>
      <c r="E76" t="s">
        <v>584</v>
      </c>
      <c r="F76" t="s">
        <v>585</v>
      </c>
      <c r="G76" t="s">
        <v>585</v>
      </c>
      <c r="H76" t="s">
        <v>839</v>
      </c>
      <c r="I76" t="s">
        <v>839</v>
      </c>
    </row>
    <row r="77" spans="1:9" ht="12.75" customHeight="1" thickBot="1" x14ac:dyDescent="0.3">
      <c r="A77" s="130" t="s">
        <v>876</v>
      </c>
      <c r="B77" s="58">
        <v>45240</v>
      </c>
      <c r="C77" s="133">
        <v>-2222</v>
      </c>
      <c r="D77"/>
      <c r="E77" t="s">
        <v>841</v>
      </c>
      <c r="F77" t="s">
        <v>840</v>
      </c>
      <c r="G77" t="s">
        <v>840</v>
      </c>
      <c r="H77">
        <v>1369673304</v>
      </c>
      <c r="I77" t="s">
        <v>842</v>
      </c>
    </row>
    <row r="78" spans="1:9" ht="12.75" customHeight="1" thickBot="1" x14ac:dyDescent="0.3">
      <c r="A78" s="90" t="s">
        <v>526</v>
      </c>
      <c r="B78" s="58">
        <v>45247</v>
      </c>
      <c r="C78" s="133">
        <v>84.93</v>
      </c>
      <c r="D78" t="s">
        <v>883</v>
      </c>
      <c r="E78"/>
      <c r="F78" t="s">
        <v>780</v>
      </c>
      <c r="G78" t="s">
        <v>780</v>
      </c>
      <c r="H78" t="s">
        <v>843</v>
      </c>
      <c r="I78"/>
    </row>
    <row r="79" spans="1:9" ht="12.75" customHeight="1" thickBot="1" x14ac:dyDescent="0.3">
      <c r="A79" s="90" t="s">
        <v>526</v>
      </c>
      <c r="B79" s="58">
        <v>45253</v>
      </c>
      <c r="C79" s="133">
        <v>1584</v>
      </c>
      <c r="D79" t="s">
        <v>540</v>
      </c>
      <c r="E79"/>
      <c r="F79" t="s">
        <v>541</v>
      </c>
      <c r="G79" t="s">
        <v>541</v>
      </c>
      <c r="H79" t="s">
        <v>844</v>
      </c>
      <c r="I79"/>
    </row>
    <row r="80" spans="1:9" ht="12.75" customHeight="1" x14ac:dyDescent="0.25">
      <c r="A80" s="131" t="s">
        <v>869</v>
      </c>
      <c r="B80" s="58">
        <v>45257</v>
      </c>
      <c r="C80" s="133">
        <v>400</v>
      </c>
      <c r="D80" t="s">
        <v>536</v>
      </c>
      <c r="E80"/>
      <c r="F80" t="s">
        <v>709</v>
      </c>
      <c r="G80"/>
      <c r="H80" t="s">
        <v>580</v>
      </c>
      <c r="I80"/>
    </row>
    <row r="81" spans="1:9" ht="12.75" customHeight="1" x14ac:dyDescent="0.25">
      <c r="A81" s="93" t="s">
        <v>534</v>
      </c>
      <c r="B81" s="58">
        <v>45261</v>
      </c>
      <c r="C81" s="133">
        <v>-2</v>
      </c>
      <c r="D81"/>
      <c r="E81"/>
      <c r="F81" t="s">
        <v>534</v>
      </c>
      <c r="G81" t="s">
        <v>534</v>
      </c>
      <c r="H81">
        <v>1232940534</v>
      </c>
      <c r="I81"/>
    </row>
    <row r="82" spans="1:9" ht="12.75" customHeight="1" x14ac:dyDescent="0.25">
      <c r="A82" s="93" t="s">
        <v>534</v>
      </c>
      <c r="B82" s="58">
        <v>45265</v>
      </c>
      <c r="C82" s="133">
        <v>-3.7</v>
      </c>
      <c r="D82"/>
      <c r="E82"/>
      <c r="F82" t="s">
        <v>532</v>
      </c>
      <c r="G82" t="s">
        <v>532</v>
      </c>
      <c r="H82"/>
      <c r="I82"/>
    </row>
    <row r="83" spans="1:9" ht="12.75" customHeight="1" x14ac:dyDescent="0.25">
      <c r="A83" s="130" t="s">
        <v>876</v>
      </c>
      <c r="B83" s="58">
        <v>45265</v>
      </c>
      <c r="C83" s="133">
        <v>-1118</v>
      </c>
      <c r="D83"/>
      <c r="E83" t="s">
        <v>823</v>
      </c>
      <c r="F83" t="s">
        <v>822</v>
      </c>
      <c r="G83" t="s">
        <v>822</v>
      </c>
      <c r="H83">
        <v>116061</v>
      </c>
      <c r="I83" t="s">
        <v>845</v>
      </c>
    </row>
    <row r="84" spans="1:9" ht="12.75" customHeight="1" x14ac:dyDescent="0.25">
      <c r="A84" s="130" t="s">
        <v>877</v>
      </c>
      <c r="B84" s="58">
        <v>45288</v>
      </c>
      <c r="C84" s="133">
        <v>-1990</v>
      </c>
      <c r="D84"/>
      <c r="E84" t="s">
        <v>648</v>
      </c>
      <c r="F84" t="s">
        <v>649</v>
      </c>
      <c r="G84" t="s">
        <v>649</v>
      </c>
      <c r="H84" t="s">
        <v>846</v>
      </c>
      <c r="I84" t="s">
        <v>847</v>
      </c>
    </row>
    <row r="85" spans="1:9" ht="12.75" customHeight="1" x14ac:dyDescent="0.25">
      <c r="A85" s="130" t="s">
        <v>876</v>
      </c>
      <c r="B85" s="58">
        <v>45289</v>
      </c>
      <c r="C85" s="133">
        <v>-4098</v>
      </c>
      <c r="D85"/>
      <c r="E85" t="s">
        <v>823</v>
      </c>
      <c r="F85" t="s">
        <v>822</v>
      </c>
      <c r="G85" t="s">
        <v>822</v>
      </c>
      <c r="H85" t="s">
        <v>848</v>
      </c>
      <c r="I85" t="s">
        <v>849</v>
      </c>
    </row>
    <row r="86" spans="1:9" ht="13.5" customHeight="1" thickBot="1" x14ac:dyDescent="0.3">
      <c r="A86" s="93" t="s">
        <v>534</v>
      </c>
      <c r="B86" s="58">
        <v>45293</v>
      </c>
      <c r="C86" s="133">
        <v>-720</v>
      </c>
      <c r="D86"/>
      <c r="E86"/>
      <c r="F86" t="s">
        <v>534</v>
      </c>
      <c r="G86" t="s">
        <v>534</v>
      </c>
      <c r="H86">
        <v>519000</v>
      </c>
      <c r="I86"/>
    </row>
    <row r="87" spans="1:9" ht="12.75" customHeight="1" thickBot="1" x14ac:dyDescent="0.3">
      <c r="A87" s="101" t="s">
        <v>758</v>
      </c>
      <c r="B87" s="58">
        <v>45295</v>
      </c>
      <c r="C87" s="133">
        <v>-200</v>
      </c>
      <c r="D87"/>
      <c r="E87" t="s">
        <v>584</v>
      </c>
      <c r="F87" t="s">
        <v>585</v>
      </c>
      <c r="G87" t="s">
        <v>585</v>
      </c>
      <c r="H87" t="s">
        <v>850</v>
      </c>
      <c r="I87" t="s">
        <v>851</v>
      </c>
    </row>
    <row r="88" spans="1:9" ht="12.75" customHeight="1" x14ac:dyDescent="0.25">
      <c r="A88" s="93" t="s">
        <v>534</v>
      </c>
      <c r="B88" s="58">
        <v>45295</v>
      </c>
      <c r="C88" s="133">
        <v>-953.7</v>
      </c>
      <c r="D88"/>
      <c r="E88"/>
      <c r="F88" t="s">
        <v>532</v>
      </c>
      <c r="G88" t="s">
        <v>532</v>
      </c>
      <c r="H88"/>
      <c r="I88"/>
    </row>
    <row r="89" spans="1:9" ht="12.75" customHeight="1" x14ac:dyDescent="0.25">
      <c r="B89" s="58">
        <v>45302</v>
      </c>
      <c r="C89" s="133">
        <v>-325</v>
      </c>
      <c r="D89"/>
      <c r="E89" t="s">
        <v>584</v>
      </c>
      <c r="F89" t="s">
        <v>585</v>
      </c>
      <c r="G89" t="s">
        <v>585</v>
      </c>
      <c r="H89" t="s">
        <v>852</v>
      </c>
      <c r="I89" t="s">
        <v>853</v>
      </c>
    </row>
    <row r="90" spans="1:9" ht="12.75" customHeight="1" x14ac:dyDescent="0.25">
      <c r="B90" s="58">
        <v>45302</v>
      </c>
      <c r="C90" s="133">
        <v>-325</v>
      </c>
      <c r="D90"/>
      <c r="E90" t="s">
        <v>584</v>
      </c>
      <c r="F90" t="s">
        <v>585</v>
      </c>
      <c r="G90" t="s">
        <v>585</v>
      </c>
      <c r="H90" t="s">
        <v>854</v>
      </c>
      <c r="I90" t="s">
        <v>855</v>
      </c>
    </row>
    <row r="91" spans="1:9" ht="12.75" customHeight="1" x14ac:dyDescent="0.25">
      <c r="A91" s="131" t="s">
        <v>869</v>
      </c>
      <c r="B91" s="58">
        <v>45320</v>
      </c>
      <c r="C91" s="133">
        <v>400</v>
      </c>
      <c r="D91" t="s">
        <v>536</v>
      </c>
      <c r="E91"/>
      <c r="F91" t="s">
        <v>709</v>
      </c>
      <c r="G91"/>
      <c r="H91" t="s">
        <v>608</v>
      </c>
      <c r="I91"/>
    </row>
    <row r="92" spans="1:9" ht="12.75" customHeight="1" x14ac:dyDescent="0.25">
      <c r="A92" s="131" t="s">
        <v>869</v>
      </c>
      <c r="B92" s="58">
        <v>45320</v>
      </c>
      <c r="C92" s="133">
        <v>400</v>
      </c>
      <c r="D92" t="s">
        <v>536</v>
      </c>
      <c r="E92"/>
      <c r="F92" t="s">
        <v>709</v>
      </c>
      <c r="G92"/>
      <c r="H92" t="s">
        <v>614</v>
      </c>
      <c r="I92"/>
    </row>
    <row r="93" spans="1:9" ht="12.75" customHeight="1" x14ac:dyDescent="0.25">
      <c r="A93" s="131" t="s">
        <v>869</v>
      </c>
      <c r="B93" s="58">
        <v>45323</v>
      </c>
      <c r="C93" s="133">
        <v>400</v>
      </c>
      <c r="D93" t="s">
        <v>536</v>
      </c>
      <c r="E93"/>
      <c r="F93" t="s">
        <v>709</v>
      </c>
      <c r="G93"/>
      <c r="H93" t="s">
        <v>558</v>
      </c>
      <c r="I93"/>
    </row>
    <row r="94" spans="1:9" ht="12.75" customHeight="1" x14ac:dyDescent="0.25">
      <c r="A94" s="131" t="s">
        <v>869</v>
      </c>
      <c r="B94" s="58">
        <v>45323</v>
      </c>
      <c r="C94" s="133">
        <v>400</v>
      </c>
      <c r="D94" t="s">
        <v>536</v>
      </c>
      <c r="E94"/>
      <c r="F94" t="s">
        <v>709</v>
      </c>
      <c r="G94"/>
      <c r="H94" t="s">
        <v>732</v>
      </c>
      <c r="I94"/>
    </row>
    <row r="95" spans="1:9" ht="12.75" customHeight="1" x14ac:dyDescent="0.25">
      <c r="A95" s="131" t="s">
        <v>869</v>
      </c>
      <c r="B95" s="58">
        <v>45323</v>
      </c>
      <c r="C95" s="133">
        <v>400</v>
      </c>
      <c r="D95" t="s">
        <v>536</v>
      </c>
      <c r="E95"/>
      <c r="F95" t="s">
        <v>709</v>
      </c>
      <c r="G95"/>
      <c r="H95" t="s">
        <v>733</v>
      </c>
      <c r="I95"/>
    </row>
    <row r="96" spans="1:9" ht="12.75" customHeight="1" x14ac:dyDescent="0.25">
      <c r="A96" s="93" t="s">
        <v>534</v>
      </c>
      <c r="B96" s="58">
        <v>45323</v>
      </c>
      <c r="C96" s="133">
        <v>-4</v>
      </c>
      <c r="D96"/>
      <c r="E96"/>
      <c r="F96" t="s">
        <v>534</v>
      </c>
      <c r="G96" t="s">
        <v>534</v>
      </c>
      <c r="H96">
        <v>1232940534</v>
      </c>
      <c r="I96"/>
    </row>
    <row r="97" spans="1:9" ht="12.75" customHeight="1" x14ac:dyDescent="0.25">
      <c r="A97" s="131" t="s">
        <v>869</v>
      </c>
      <c r="B97" s="58">
        <v>45324</v>
      </c>
      <c r="C97" s="133">
        <v>400</v>
      </c>
      <c r="D97" t="s">
        <v>536</v>
      </c>
      <c r="E97"/>
      <c r="F97" t="s">
        <v>709</v>
      </c>
      <c r="G97"/>
      <c r="H97" t="s">
        <v>615</v>
      </c>
      <c r="I97"/>
    </row>
    <row r="98" spans="1:9" ht="12.75" customHeight="1" x14ac:dyDescent="0.25">
      <c r="A98" s="93" t="s">
        <v>534</v>
      </c>
      <c r="B98" s="58">
        <v>45327</v>
      </c>
      <c r="C98" s="133">
        <v>-5.55</v>
      </c>
      <c r="D98"/>
      <c r="E98"/>
      <c r="F98" t="s">
        <v>532</v>
      </c>
      <c r="G98" t="s">
        <v>532</v>
      </c>
      <c r="H98"/>
      <c r="I98"/>
    </row>
    <row r="99" spans="1:9" ht="12.75" customHeight="1" thickBot="1" x14ac:dyDescent="0.3">
      <c r="A99" s="131" t="s">
        <v>869</v>
      </c>
      <c r="B99" s="58">
        <v>45329</v>
      </c>
      <c r="C99" s="133">
        <v>400</v>
      </c>
      <c r="D99" t="s">
        <v>536</v>
      </c>
      <c r="E99"/>
      <c r="F99" t="s">
        <v>709</v>
      </c>
      <c r="G99"/>
      <c r="H99" t="s">
        <v>647</v>
      </c>
      <c r="I99"/>
    </row>
    <row r="100" spans="1:9" ht="12.75" customHeight="1" thickBot="1" x14ac:dyDescent="0.3">
      <c r="A100" s="90" t="s">
        <v>526</v>
      </c>
      <c r="B100" s="58">
        <v>45335</v>
      </c>
      <c r="C100" s="133">
        <v>676.51</v>
      </c>
      <c r="D100" t="s">
        <v>883</v>
      </c>
      <c r="E100"/>
      <c r="F100" t="s">
        <v>780</v>
      </c>
      <c r="G100" t="s">
        <v>780</v>
      </c>
      <c r="H100" t="s">
        <v>856</v>
      </c>
      <c r="I100"/>
    </row>
    <row r="101" spans="1:9" ht="12.75" customHeight="1" x14ac:dyDescent="0.25">
      <c r="A101" s="130" t="s">
        <v>881</v>
      </c>
      <c r="B101" s="58">
        <v>45344</v>
      </c>
      <c r="C101" s="133">
        <v>-100</v>
      </c>
      <c r="D101"/>
      <c r="E101" t="s">
        <v>584</v>
      </c>
      <c r="F101" t="s">
        <v>585</v>
      </c>
      <c r="G101" t="s">
        <v>585</v>
      </c>
      <c r="H101" t="s">
        <v>857</v>
      </c>
      <c r="I101" t="s">
        <v>858</v>
      </c>
    </row>
    <row r="102" spans="1:9" ht="12.75" customHeight="1" x14ac:dyDescent="0.25">
      <c r="A102" s="131" t="s">
        <v>869</v>
      </c>
      <c r="B102" s="58">
        <v>45345</v>
      </c>
      <c r="C102" s="133">
        <v>400</v>
      </c>
      <c r="D102" t="s">
        <v>536</v>
      </c>
      <c r="E102"/>
      <c r="F102" t="s">
        <v>709</v>
      </c>
      <c r="G102"/>
      <c r="H102" t="s">
        <v>802</v>
      </c>
      <c r="I102"/>
    </row>
    <row r="103" spans="1:9" ht="12.75" customHeight="1" x14ac:dyDescent="0.25">
      <c r="A103" s="93" t="s">
        <v>534</v>
      </c>
      <c r="B103" s="58">
        <v>45352</v>
      </c>
      <c r="C103" s="133">
        <v>-12</v>
      </c>
      <c r="D103"/>
      <c r="E103"/>
      <c r="F103" t="s">
        <v>534</v>
      </c>
      <c r="G103" t="s">
        <v>534</v>
      </c>
      <c r="H103">
        <v>1232940534</v>
      </c>
      <c r="I103"/>
    </row>
    <row r="104" spans="1:9" ht="12.75" customHeight="1" x14ac:dyDescent="0.25">
      <c r="A104" s="93" t="s">
        <v>534</v>
      </c>
      <c r="B104" s="58">
        <v>45356</v>
      </c>
      <c r="C104" s="133">
        <v>-1.85</v>
      </c>
      <c r="D104"/>
      <c r="E104"/>
      <c r="F104" t="s">
        <v>532</v>
      </c>
      <c r="G104" t="s">
        <v>532</v>
      </c>
      <c r="H104"/>
      <c r="I104"/>
    </row>
    <row r="105" spans="1:9" ht="12.75" customHeight="1" x14ac:dyDescent="0.25">
      <c r="A105" s="131" t="s">
        <v>875</v>
      </c>
      <c r="B105" s="58">
        <v>45358</v>
      </c>
      <c r="C105" s="133">
        <v>50</v>
      </c>
      <c r="D105" t="s">
        <v>536</v>
      </c>
      <c r="E105"/>
      <c r="F105" t="s">
        <v>709</v>
      </c>
      <c r="G105"/>
      <c r="H105" t="s">
        <v>859</v>
      </c>
      <c r="I105"/>
    </row>
    <row r="106" spans="1:9" ht="12.75" customHeight="1" x14ac:dyDescent="0.25">
      <c r="A106" s="130" t="s">
        <v>759</v>
      </c>
      <c r="B106" s="58">
        <v>45363</v>
      </c>
      <c r="C106" s="133">
        <v>-992</v>
      </c>
      <c r="D106"/>
      <c r="E106" t="s">
        <v>549</v>
      </c>
      <c r="F106" t="s">
        <v>550</v>
      </c>
      <c r="G106" t="s">
        <v>537</v>
      </c>
      <c r="H106" t="s">
        <v>860</v>
      </c>
      <c r="I106" t="s">
        <v>861</v>
      </c>
    </row>
    <row r="107" spans="1:9" ht="12.75" customHeight="1" x14ac:dyDescent="0.25">
      <c r="A107" s="130" t="s">
        <v>876</v>
      </c>
      <c r="B107" s="58">
        <v>45364</v>
      </c>
      <c r="C107" s="133">
        <v>-2608</v>
      </c>
      <c r="D107"/>
      <c r="E107" t="s">
        <v>823</v>
      </c>
      <c r="F107" t="s">
        <v>822</v>
      </c>
      <c r="G107" t="s">
        <v>822</v>
      </c>
      <c r="H107" t="s">
        <v>862</v>
      </c>
      <c r="I107" t="s">
        <v>890</v>
      </c>
    </row>
    <row r="108" spans="1:9" ht="12.75" customHeight="1" x14ac:dyDescent="0.25">
      <c r="A108" s="93" t="s">
        <v>534</v>
      </c>
      <c r="B108" s="58">
        <v>45384</v>
      </c>
      <c r="C108" s="133">
        <v>-2</v>
      </c>
      <c r="D108"/>
      <c r="E108"/>
      <c r="F108" t="s">
        <v>534</v>
      </c>
      <c r="G108" t="s">
        <v>534</v>
      </c>
      <c r="H108">
        <v>1232940534</v>
      </c>
      <c r="I108"/>
    </row>
    <row r="109" spans="1:9" ht="12.75" customHeight="1" x14ac:dyDescent="0.25">
      <c r="A109" s="93" t="s">
        <v>534</v>
      </c>
      <c r="B109" s="58">
        <v>45386</v>
      </c>
      <c r="C109" s="133">
        <v>-1.85</v>
      </c>
      <c r="D109"/>
      <c r="E109"/>
      <c r="F109" t="s">
        <v>532</v>
      </c>
      <c r="G109" t="s">
        <v>532</v>
      </c>
      <c r="H109"/>
      <c r="I109"/>
    </row>
    <row r="110" spans="1:9" ht="12.75" customHeight="1" x14ac:dyDescent="0.25">
      <c r="A110" s="131" t="s">
        <v>875</v>
      </c>
      <c r="B110" s="58">
        <v>45392</v>
      </c>
      <c r="C110" s="133">
        <v>50</v>
      </c>
      <c r="D110" t="s">
        <v>536</v>
      </c>
      <c r="E110"/>
      <c r="F110" t="s">
        <v>709</v>
      </c>
      <c r="G110"/>
      <c r="H110" t="s">
        <v>608</v>
      </c>
      <c r="I110"/>
    </row>
    <row r="111" spans="1:9" ht="12.75" customHeight="1" x14ac:dyDescent="0.25">
      <c r="A111" s="131" t="s">
        <v>869</v>
      </c>
      <c r="B111" s="58">
        <v>45404</v>
      </c>
      <c r="C111" s="133">
        <v>400</v>
      </c>
      <c r="D111" t="s">
        <v>568</v>
      </c>
      <c r="E111"/>
      <c r="F111" t="s">
        <v>585</v>
      </c>
      <c r="G111" t="s">
        <v>585</v>
      </c>
      <c r="H111" t="s">
        <v>863</v>
      </c>
      <c r="I111"/>
    </row>
    <row r="112" spans="1:9" ht="12.75" customHeight="1" x14ac:dyDescent="0.25">
      <c r="A112" s="131" t="s">
        <v>867</v>
      </c>
      <c r="B112" s="58">
        <v>45411</v>
      </c>
      <c r="C112" s="133">
        <v>100</v>
      </c>
      <c r="D112" t="s">
        <v>536</v>
      </c>
      <c r="E112"/>
      <c r="F112" t="s">
        <v>709</v>
      </c>
      <c r="G112"/>
      <c r="H112" t="s">
        <v>864</v>
      </c>
      <c r="I112"/>
    </row>
    <row r="113" spans="1:9" ht="12.75" customHeight="1" x14ac:dyDescent="0.25">
      <c r="A113" s="131" t="s">
        <v>867</v>
      </c>
      <c r="B113" s="58">
        <v>45411</v>
      </c>
      <c r="C113" s="133">
        <v>100</v>
      </c>
      <c r="D113" t="s">
        <v>536</v>
      </c>
      <c r="E113"/>
      <c r="F113" t="s">
        <v>709</v>
      </c>
      <c r="G113"/>
      <c r="H113" t="s">
        <v>865</v>
      </c>
      <c r="I113"/>
    </row>
    <row r="114" spans="1:9" ht="12.75" customHeight="1" x14ac:dyDescent="0.25">
      <c r="A114" s="131" t="s">
        <v>867</v>
      </c>
      <c r="B114" s="58">
        <v>45411</v>
      </c>
      <c r="C114" s="133">
        <v>100</v>
      </c>
      <c r="D114" t="s">
        <v>536</v>
      </c>
      <c r="E114"/>
      <c r="F114" t="s">
        <v>709</v>
      </c>
      <c r="G114"/>
      <c r="H114" t="s">
        <v>866</v>
      </c>
      <c r="I114"/>
    </row>
  </sheetData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08F6-BB6C-4E0C-AFAA-ADD24C980E9B}">
  <sheetPr>
    <tabColor rgb="FFFF0000"/>
  </sheetPr>
  <dimension ref="A1:AE204"/>
  <sheetViews>
    <sheetView topLeftCell="A112" zoomScaleNormal="100" workbookViewId="0">
      <selection activeCell="A137" sqref="A137"/>
    </sheetView>
  </sheetViews>
  <sheetFormatPr defaultRowHeight="15" x14ac:dyDescent="0.25"/>
  <cols>
    <col min="1" max="1" width="11.7109375" customWidth="1"/>
    <col min="2" max="2" width="18" customWidth="1"/>
    <col min="3" max="3" width="11.140625" style="89" customWidth="1"/>
    <col min="4" max="4" width="10" style="89" customWidth="1"/>
    <col min="5" max="5" width="9.85546875" style="89" customWidth="1"/>
    <col min="6" max="6" width="12.5703125" style="89" customWidth="1"/>
    <col min="7" max="8" width="15.140625" style="89" customWidth="1"/>
    <col min="9" max="9" width="20.7109375" style="89" customWidth="1"/>
    <col min="11" max="11" width="13.7109375" customWidth="1"/>
    <col min="12" max="12" width="11.42578125" customWidth="1"/>
    <col min="13" max="13" width="10.85546875" customWidth="1"/>
    <col min="14" max="14" width="14.5703125" bestFit="1" customWidth="1"/>
    <col min="15" max="15" width="15" bestFit="1" customWidth="1"/>
    <col min="16" max="17" width="31.140625" bestFit="1" customWidth="1"/>
    <col min="18" max="18" width="26.42578125" bestFit="1" customWidth="1"/>
    <col min="19" max="19" width="36.85546875" bestFit="1" customWidth="1"/>
  </cols>
  <sheetData>
    <row r="1" spans="1:10" x14ac:dyDescent="0.25">
      <c r="B1" s="89" t="s">
        <v>774</v>
      </c>
      <c r="C1" s="129" t="s">
        <v>517</v>
      </c>
      <c r="D1" s="91">
        <v>45418</v>
      </c>
      <c r="E1" s="89" t="s">
        <v>520</v>
      </c>
      <c r="F1" s="89" t="s">
        <v>520</v>
      </c>
      <c r="G1" s="89" t="s">
        <v>523</v>
      </c>
      <c r="H1" s="89" t="s">
        <v>233</v>
      </c>
    </row>
    <row r="2" spans="1:10" x14ac:dyDescent="0.25">
      <c r="A2" s="10"/>
      <c r="B2" s="70" t="s">
        <v>263</v>
      </c>
      <c r="C2" s="10"/>
      <c r="D2" s="10"/>
      <c r="E2" s="10"/>
      <c r="F2" s="10"/>
      <c r="G2" s="10"/>
      <c r="H2" s="10"/>
      <c r="I2" s="10"/>
    </row>
    <row r="3" spans="1:10" x14ac:dyDescent="0.25">
      <c r="B3" s="130" t="s">
        <v>871</v>
      </c>
      <c r="C3" s="58">
        <v>45061</v>
      </c>
      <c r="D3" s="59">
        <v>-600</v>
      </c>
      <c r="E3"/>
      <c r="F3" t="s">
        <v>630</v>
      </c>
      <c r="G3" t="s">
        <v>631</v>
      </c>
      <c r="H3" t="s">
        <v>778</v>
      </c>
      <c r="I3" t="s">
        <v>635</v>
      </c>
      <c r="J3" t="s">
        <v>636</v>
      </c>
    </row>
    <row r="4" spans="1:10" x14ac:dyDescent="0.25">
      <c r="B4" s="130" t="s">
        <v>871</v>
      </c>
      <c r="C4" s="58">
        <v>45061</v>
      </c>
      <c r="D4" s="59">
        <v>-600</v>
      </c>
      <c r="E4"/>
      <c r="F4" t="s">
        <v>630</v>
      </c>
      <c r="G4" t="s">
        <v>631</v>
      </c>
      <c r="H4" t="s">
        <v>778</v>
      </c>
      <c r="I4" t="s">
        <v>779</v>
      </c>
      <c r="J4" t="s">
        <v>634</v>
      </c>
    </row>
    <row r="5" spans="1:10" x14ac:dyDescent="0.25">
      <c r="B5" s="130" t="s">
        <v>892</v>
      </c>
      <c r="C5" s="58">
        <v>45154</v>
      </c>
      <c r="D5" s="59">
        <v>-6600</v>
      </c>
      <c r="E5"/>
      <c r="F5" t="s">
        <v>584</v>
      </c>
      <c r="G5" t="s">
        <v>585</v>
      </c>
      <c r="H5" t="s">
        <v>585</v>
      </c>
      <c r="I5" t="s">
        <v>795</v>
      </c>
      <c r="J5" t="s">
        <v>796</v>
      </c>
    </row>
    <row r="6" spans="1:10" x14ac:dyDescent="0.25">
      <c r="B6" s="130" t="s">
        <v>891</v>
      </c>
      <c r="C6" s="58">
        <v>45222</v>
      </c>
      <c r="D6" s="59">
        <v>-3400</v>
      </c>
      <c r="E6"/>
      <c r="F6" t="s">
        <v>544</v>
      </c>
      <c r="G6" t="s">
        <v>545</v>
      </c>
      <c r="H6" t="s">
        <v>545</v>
      </c>
      <c r="I6" t="s">
        <v>829</v>
      </c>
      <c r="J6" t="s">
        <v>830</v>
      </c>
    </row>
    <row r="7" spans="1:10" x14ac:dyDescent="0.25">
      <c r="B7" s="130" t="s">
        <v>878</v>
      </c>
      <c r="C7" s="58">
        <v>45240</v>
      </c>
      <c r="D7" s="59">
        <v>-600</v>
      </c>
      <c r="E7"/>
      <c r="F7" t="s">
        <v>584</v>
      </c>
      <c r="G7" t="s">
        <v>585</v>
      </c>
      <c r="H7" t="s">
        <v>585</v>
      </c>
      <c r="I7" t="s">
        <v>839</v>
      </c>
      <c r="J7" t="s">
        <v>839</v>
      </c>
    </row>
    <row r="8" spans="1:10" x14ac:dyDescent="0.25">
      <c r="A8" s="26">
        <f>SUM(D3:D7)</f>
        <v>-11800</v>
      </c>
      <c r="B8" s="103"/>
      <c r="C8" s="91"/>
      <c r="D8" s="92"/>
    </row>
    <row r="9" spans="1:10" x14ac:dyDescent="0.25">
      <c r="A9" s="68"/>
      <c r="B9" s="10" t="s">
        <v>497</v>
      </c>
      <c r="C9" s="68"/>
      <c r="D9" s="68"/>
      <c r="E9" s="68"/>
      <c r="F9" s="68"/>
      <c r="G9" s="68"/>
      <c r="H9" s="68"/>
      <c r="I9" s="68"/>
    </row>
    <row r="10" spans="1:10" x14ac:dyDescent="0.25">
      <c r="B10" s="130" t="s">
        <v>903</v>
      </c>
      <c r="C10" s="58">
        <v>45302</v>
      </c>
      <c r="D10" s="59">
        <v>-325</v>
      </c>
      <c r="E10"/>
      <c r="F10" t="s">
        <v>584</v>
      </c>
      <c r="G10" t="s">
        <v>585</v>
      </c>
      <c r="H10" t="s">
        <v>585</v>
      </c>
      <c r="I10" t="s">
        <v>852</v>
      </c>
      <c r="J10" t="s">
        <v>853</v>
      </c>
    </row>
    <row r="11" spans="1:10" x14ac:dyDescent="0.25">
      <c r="B11" s="130" t="s">
        <v>903</v>
      </c>
      <c r="C11" s="58">
        <v>45302</v>
      </c>
      <c r="D11" s="59">
        <v>-325</v>
      </c>
      <c r="E11"/>
      <c r="F11" t="s">
        <v>584</v>
      </c>
      <c r="G11" t="s">
        <v>585</v>
      </c>
      <c r="H11" t="s">
        <v>585</v>
      </c>
      <c r="I11" t="s">
        <v>854</v>
      </c>
      <c r="J11" t="s">
        <v>855</v>
      </c>
    </row>
    <row r="12" spans="1:10" x14ac:dyDescent="0.25">
      <c r="B12" s="130" t="s">
        <v>881</v>
      </c>
      <c r="C12" s="58">
        <v>45344</v>
      </c>
      <c r="D12" s="59">
        <v>-100</v>
      </c>
      <c r="E12"/>
      <c r="F12" t="s">
        <v>584</v>
      </c>
      <c r="G12" t="s">
        <v>585</v>
      </c>
      <c r="H12" t="s">
        <v>585</v>
      </c>
      <c r="I12" t="s">
        <v>857</v>
      </c>
      <c r="J12" t="s">
        <v>858</v>
      </c>
    </row>
    <row r="13" spans="1:10" x14ac:dyDescent="0.25">
      <c r="A13" s="66">
        <f>SUM(D10:D12)</f>
        <v>-750</v>
      </c>
      <c r="C13" s="58"/>
      <c r="D13" s="59"/>
      <c r="E13" s="62"/>
      <c r="F13"/>
      <c r="G13"/>
      <c r="H13"/>
      <c r="I13"/>
    </row>
    <row r="14" spans="1:10" x14ac:dyDescent="0.25">
      <c r="A14" s="68"/>
      <c r="B14" s="68" t="s">
        <v>270</v>
      </c>
      <c r="C14" s="68"/>
      <c r="D14" s="68"/>
      <c r="E14" s="68"/>
      <c r="F14" s="68"/>
      <c r="G14" s="68"/>
      <c r="H14" s="68"/>
      <c r="I14" s="68"/>
    </row>
    <row r="15" spans="1:10" x14ac:dyDescent="0.25">
      <c r="B15" s="130" t="s">
        <v>880</v>
      </c>
      <c r="C15" s="58">
        <v>45222</v>
      </c>
      <c r="D15" s="59">
        <v>-400</v>
      </c>
      <c r="E15"/>
      <c r="F15" t="s">
        <v>826</v>
      </c>
      <c r="G15" t="s">
        <v>786</v>
      </c>
      <c r="H15" t="s">
        <v>786</v>
      </c>
      <c r="I15" t="s">
        <v>827</v>
      </c>
      <c r="J15" t="s">
        <v>828</v>
      </c>
    </row>
    <row r="16" spans="1:10" x14ac:dyDescent="0.25">
      <c r="B16" s="130" t="s">
        <v>880</v>
      </c>
      <c r="C16" s="58">
        <v>45239</v>
      </c>
      <c r="D16" s="59">
        <v>-109.9</v>
      </c>
      <c r="E16"/>
      <c r="F16" t="s">
        <v>888</v>
      </c>
      <c r="G16" t="s">
        <v>889</v>
      </c>
      <c r="H16" t="s">
        <v>640</v>
      </c>
      <c r="I16" t="s">
        <v>833</v>
      </c>
      <c r="J16" t="s">
        <v>834</v>
      </c>
    </row>
    <row r="17" spans="1:10" x14ac:dyDescent="0.25">
      <c r="B17" s="130" t="s">
        <v>879</v>
      </c>
      <c r="C17" s="58">
        <v>45239</v>
      </c>
      <c r="D17" s="59">
        <v>-197.5</v>
      </c>
      <c r="E17"/>
      <c r="F17" t="s">
        <v>888</v>
      </c>
      <c r="G17" t="s">
        <v>889</v>
      </c>
      <c r="H17" t="s">
        <v>640</v>
      </c>
      <c r="I17" t="s">
        <v>835</v>
      </c>
      <c r="J17" t="s">
        <v>836</v>
      </c>
    </row>
    <row r="18" spans="1:10" x14ac:dyDescent="0.25">
      <c r="B18" s="130" t="s">
        <v>879</v>
      </c>
      <c r="C18" s="58">
        <v>45239</v>
      </c>
      <c r="D18" s="59">
        <v>-900</v>
      </c>
      <c r="E18"/>
      <c r="F18" t="s">
        <v>888</v>
      </c>
      <c r="G18" t="s">
        <v>889</v>
      </c>
      <c r="H18" t="s">
        <v>640</v>
      </c>
      <c r="I18" t="s">
        <v>837</v>
      </c>
      <c r="J18" t="s">
        <v>838</v>
      </c>
    </row>
    <row r="19" spans="1:10" x14ac:dyDescent="0.25">
      <c r="B19" s="130" t="s">
        <v>895</v>
      </c>
      <c r="C19" s="58">
        <v>45288</v>
      </c>
      <c r="D19" s="59">
        <v>-1990</v>
      </c>
      <c r="E19"/>
      <c r="F19" t="s">
        <v>648</v>
      </c>
      <c r="G19" t="s">
        <v>649</v>
      </c>
      <c r="H19" t="s">
        <v>649</v>
      </c>
      <c r="I19" t="s">
        <v>846</v>
      </c>
      <c r="J19" t="s">
        <v>847</v>
      </c>
    </row>
    <row r="20" spans="1:10" x14ac:dyDescent="0.25">
      <c r="B20" s="130" t="s">
        <v>759</v>
      </c>
      <c r="C20" s="58">
        <v>45363</v>
      </c>
      <c r="D20" s="59">
        <v>-992</v>
      </c>
      <c r="E20"/>
      <c r="F20" t="s">
        <v>549</v>
      </c>
      <c r="G20" t="s">
        <v>550</v>
      </c>
      <c r="H20" t="s">
        <v>537</v>
      </c>
      <c r="I20" t="s">
        <v>860</v>
      </c>
      <c r="J20" t="s">
        <v>861</v>
      </c>
    </row>
    <row r="21" spans="1:10" x14ac:dyDescent="0.25">
      <c r="A21" s="26">
        <f>SUM(D15:D20)</f>
        <v>-4589.3999999999996</v>
      </c>
      <c r="B21" s="93"/>
      <c r="C21" s="91"/>
      <c r="D21" s="92"/>
    </row>
    <row r="22" spans="1:10" ht="15.75" thickBot="1" x14ac:dyDescent="0.3">
      <c r="A22" s="10"/>
      <c r="B22" s="69" t="s">
        <v>259</v>
      </c>
      <c r="C22" s="10"/>
      <c r="D22" s="10"/>
      <c r="E22" s="10"/>
      <c r="F22" s="10"/>
      <c r="G22" s="10"/>
      <c r="H22" s="10"/>
      <c r="I22" s="10"/>
    </row>
    <row r="23" spans="1:10" ht="15.75" thickBot="1" x14ac:dyDescent="0.3">
      <c r="B23" s="101" t="s">
        <v>758</v>
      </c>
      <c r="C23" s="58">
        <v>45049</v>
      </c>
      <c r="D23" s="59">
        <v>-200</v>
      </c>
      <c r="E23"/>
      <c r="F23" t="s">
        <v>584</v>
      </c>
      <c r="G23" t="s">
        <v>585</v>
      </c>
      <c r="H23" t="s">
        <v>585</v>
      </c>
      <c r="I23" t="s">
        <v>776</v>
      </c>
      <c r="J23" t="s">
        <v>882</v>
      </c>
    </row>
    <row r="24" spans="1:10" ht="15.75" thickBot="1" x14ac:dyDescent="0.3">
      <c r="B24" s="101" t="s">
        <v>758</v>
      </c>
      <c r="C24" s="58">
        <v>45062</v>
      </c>
      <c r="D24" s="59">
        <v>-200</v>
      </c>
      <c r="E24"/>
      <c r="F24" t="s">
        <v>584</v>
      </c>
      <c r="G24" t="s">
        <v>585</v>
      </c>
      <c r="H24" t="s">
        <v>585</v>
      </c>
      <c r="I24" t="s">
        <v>782</v>
      </c>
      <c r="J24" t="s">
        <v>783</v>
      </c>
    </row>
    <row r="25" spans="1:10" ht="15.75" thickBot="1" x14ac:dyDescent="0.3">
      <c r="B25" s="101" t="s">
        <v>758</v>
      </c>
      <c r="C25" s="58">
        <v>45154</v>
      </c>
      <c r="D25" s="59">
        <v>-200</v>
      </c>
      <c r="E25"/>
      <c r="F25" t="s">
        <v>584</v>
      </c>
      <c r="G25" t="s">
        <v>585</v>
      </c>
      <c r="H25" t="s">
        <v>585</v>
      </c>
      <c r="I25" t="s">
        <v>789</v>
      </c>
      <c r="J25" t="s">
        <v>790</v>
      </c>
    </row>
    <row r="26" spans="1:10" ht="15.75" thickBot="1" x14ac:dyDescent="0.3">
      <c r="B26" s="101" t="s">
        <v>758</v>
      </c>
      <c r="C26" s="58">
        <v>45154</v>
      </c>
      <c r="D26" s="59">
        <v>-200</v>
      </c>
      <c r="E26"/>
      <c r="F26" t="s">
        <v>584</v>
      </c>
      <c r="G26" t="s">
        <v>585</v>
      </c>
      <c r="H26" t="s">
        <v>585</v>
      </c>
      <c r="I26" t="s">
        <v>791</v>
      </c>
      <c r="J26" t="s">
        <v>792</v>
      </c>
    </row>
    <row r="27" spans="1:10" ht="15.75" thickBot="1" x14ac:dyDescent="0.3">
      <c r="B27" s="101" t="s">
        <v>758</v>
      </c>
      <c r="C27" s="58">
        <v>45154</v>
      </c>
      <c r="D27" s="59">
        <v>-200</v>
      </c>
      <c r="E27"/>
      <c r="F27" t="s">
        <v>584</v>
      </c>
      <c r="G27" t="s">
        <v>585</v>
      </c>
      <c r="H27" t="s">
        <v>585</v>
      </c>
      <c r="I27" t="s">
        <v>793</v>
      </c>
      <c r="J27" t="s">
        <v>794</v>
      </c>
    </row>
    <row r="28" spans="1:10" ht="15.75" thickBot="1" x14ac:dyDescent="0.3">
      <c r="B28" s="101" t="s">
        <v>758</v>
      </c>
      <c r="C28" s="58">
        <v>45169</v>
      </c>
      <c r="D28" s="59">
        <v>-200</v>
      </c>
      <c r="E28"/>
      <c r="F28" t="s">
        <v>584</v>
      </c>
      <c r="G28" t="s">
        <v>585</v>
      </c>
      <c r="H28" t="s">
        <v>585</v>
      </c>
      <c r="I28" t="s">
        <v>808</v>
      </c>
      <c r="J28" t="s">
        <v>809</v>
      </c>
    </row>
    <row r="29" spans="1:10" ht="15.75" thickBot="1" x14ac:dyDescent="0.3">
      <c r="B29" s="101" t="s">
        <v>758</v>
      </c>
      <c r="C29" s="58">
        <v>45169</v>
      </c>
      <c r="D29" s="59">
        <v>-200</v>
      </c>
      <c r="E29"/>
      <c r="F29" t="s">
        <v>584</v>
      </c>
      <c r="G29" t="s">
        <v>585</v>
      </c>
      <c r="H29" t="s">
        <v>585</v>
      </c>
      <c r="I29" t="s">
        <v>810</v>
      </c>
      <c r="J29" t="s">
        <v>885</v>
      </c>
    </row>
    <row r="30" spans="1:10" ht="15.75" thickBot="1" x14ac:dyDescent="0.3">
      <c r="B30" s="101" t="s">
        <v>758</v>
      </c>
      <c r="C30" s="58">
        <v>45187</v>
      </c>
      <c r="D30" s="59">
        <v>-200</v>
      </c>
      <c r="E30"/>
      <c r="F30" t="s">
        <v>584</v>
      </c>
      <c r="G30" t="s">
        <v>585</v>
      </c>
      <c r="H30" t="s">
        <v>585</v>
      </c>
      <c r="I30" t="s">
        <v>816</v>
      </c>
      <c r="J30" t="s">
        <v>817</v>
      </c>
    </row>
    <row r="31" spans="1:10" ht="15.75" thickBot="1" x14ac:dyDescent="0.3">
      <c r="B31" s="101" t="s">
        <v>758</v>
      </c>
      <c r="C31" s="58">
        <v>45195</v>
      </c>
      <c r="D31" s="59">
        <v>-200</v>
      </c>
      <c r="E31"/>
      <c r="F31" t="s">
        <v>584</v>
      </c>
      <c r="G31" t="s">
        <v>585</v>
      </c>
      <c r="H31" t="s">
        <v>585</v>
      </c>
      <c r="I31" t="s">
        <v>820</v>
      </c>
      <c r="J31" t="s">
        <v>821</v>
      </c>
    </row>
    <row r="32" spans="1:10" ht="15.75" thickBot="1" x14ac:dyDescent="0.3">
      <c r="B32" s="130" t="s">
        <v>876</v>
      </c>
      <c r="C32" s="58">
        <v>45195</v>
      </c>
      <c r="D32" s="59">
        <v>-25703</v>
      </c>
      <c r="E32"/>
      <c r="F32" t="s">
        <v>823</v>
      </c>
      <c r="G32" t="s">
        <v>822</v>
      </c>
      <c r="H32" t="s">
        <v>822</v>
      </c>
      <c r="I32">
        <v>115063</v>
      </c>
      <c r="J32" t="s">
        <v>887</v>
      </c>
    </row>
    <row r="33" spans="1:10" ht="15.75" thickBot="1" x14ac:dyDescent="0.3">
      <c r="B33" s="101" t="s">
        <v>758</v>
      </c>
      <c r="C33" s="58">
        <v>45205</v>
      </c>
      <c r="D33" s="59">
        <v>-200</v>
      </c>
      <c r="E33"/>
      <c r="F33" t="s">
        <v>584</v>
      </c>
      <c r="G33" t="s">
        <v>585</v>
      </c>
      <c r="H33" t="s">
        <v>585</v>
      </c>
      <c r="I33" t="s">
        <v>824</v>
      </c>
      <c r="J33" t="s">
        <v>825</v>
      </c>
    </row>
    <row r="34" spans="1:10" x14ac:dyDescent="0.25">
      <c r="B34" s="130" t="s">
        <v>876</v>
      </c>
      <c r="C34" s="58">
        <v>45240</v>
      </c>
      <c r="D34" s="59">
        <v>-2222</v>
      </c>
      <c r="E34"/>
      <c r="F34" t="s">
        <v>841</v>
      </c>
      <c r="G34" t="s">
        <v>840</v>
      </c>
      <c r="H34" t="s">
        <v>840</v>
      </c>
      <c r="I34">
        <v>1369673304</v>
      </c>
      <c r="J34" t="s">
        <v>842</v>
      </c>
    </row>
    <row r="35" spans="1:10" x14ac:dyDescent="0.25">
      <c r="B35" s="130" t="s">
        <v>876</v>
      </c>
      <c r="C35" s="58">
        <v>45265</v>
      </c>
      <c r="D35" s="59">
        <v>-1118</v>
      </c>
      <c r="E35"/>
      <c r="F35" t="s">
        <v>823</v>
      </c>
      <c r="G35" t="s">
        <v>822</v>
      </c>
      <c r="H35" t="s">
        <v>822</v>
      </c>
      <c r="I35">
        <v>116061</v>
      </c>
      <c r="J35" t="s">
        <v>845</v>
      </c>
    </row>
    <row r="36" spans="1:10" ht="15.75" thickBot="1" x14ac:dyDescent="0.3">
      <c r="B36" s="130" t="s">
        <v>876</v>
      </c>
      <c r="C36" s="58">
        <v>45289</v>
      </c>
      <c r="D36" s="59">
        <v>-4098</v>
      </c>
      <c r="E36"/>
      <c r="F36" t="s">
        <v>823</v>
      </c>
      <c r="G36" t="s">
        <v>822</v>
      </c>
      <c r="H36" t="s">
        <v>822</v>
      </c>
      <c r="I36" t="s">
        <v>848</v>
      </c>
      <c r="J36" t="s">
        <v>849</v>
      </c>
    </row>
    <row r="37" spans="1:10" ht="15.75" thickBot="1" x14ac:dyDescent="0.3">
      <c r="B37" s="101" t="s">
        <v>758</v>
      </c>
      <c r="C37" s="58">
        <v>45295</v>
      </c>
      <c r="D37" s="59">
        <v>-200</v>
      </c>
      <c r="E37"/>
      <c r="F37" t="s">
        <v>584</v>
      </c>
      <c r="G37" t="s">
        <v>585</v>
      </c>
      <c r="H37" t="s">
        <v>585</v>
      </c>
      <c r="I37" t="s">
        <v>850</v>
      </c>
      <c r="J37" t="s">
        <v>851</v>
      </c>
    </row>
    <row r="38" spans="1:10" x14ac:dyDescent="0.25">
      <c r="B38" s="130" t="s">
        <v>876</v>
      </c>
      <c r="C38" s="58">
        <v>45364</v>
      </c>
      <c r="D38" s="59">
        <v>-2608</v>
      </c>
      <c r="E38"/>
      <c r="F38" t="s">
        <v>823</v>
      </c>
      <c r="G38" t="s">
        <v>822</v>
      </c>
      <c r="H38" t="s">
        <v>822</v>
      </c>
      <c r="I38" t="s">
        <v>862</v>
      </c>
      <c r="J38" t="s">
        <v>890</v>
      </c>
    </row>
    <row r="39" spans="1:10" x14ac:dyDescent="0.25">
      <c r="A39" s="26">
        <f>SUM(D23:D38)</f>
        <v>-37949</v>
      </c>
    </row>
    <row r="40" spans="1:10" x14ac:dyDescent="0.25">
      <c r="A40" s="10"/>
      <c r="B40" s="69" t="s">
        <v>16</v>
      </c>
      <c r="C40" s="10"/>
      <c r="D40" s="10"/>
      <c r="E40" s="10"/>
      <c r="F40" s="10"/>
      <c r="G40" s="10"/>
      <c r="H40" s="10"/>
      <c r="I40" s="10"/>
    </row>
    <row r="41" spans="1:10" x14ac:dyDescent="0.25">
      <c r="B41" s="93"/>
      <c r="C41" s="58"/>
      <c r="D41" s="59"/>
      <c r="E41"/>
      <c r="F41"/>
      <c r="G41"/>
      <c r="H41"/>
      <c r="I41"/>
    </row>
    <row r="42" spans="1:10" x14ac:dyDescent="0.25">
      <c r="A42" s="26">
        <f>SUM(D41:D41)</f>
        <v>0</v>
      </c>
    </row>
    <row r="43" spans="1:10" x14ac:dyDescent="0.25">
      <c r="A43" s="10"/>
      <c r="B43" s="69" t="s">
        <v>266</v>
      </c>
      <c r="C43" s="10"/>
      <c r="D43" s="10"/>
      <c r="E43" s="10"/>
      <c r="F43" s="10"/>
      <c r="G43" s="10"/>
      <c r="H43" s="10"/>
      <c r="I43" s="10"/>
    </row>
    <row r="44" spans="1:10" x14ac:dyDescent="0.25">
      <c r="B44" s="93" t="s">
        <v>534</v>
      </c>
      <c r="C44" s="58">
        <v>45078</v>
      </c>
      <c r="D44" s="59">
        <v>-10</v>
      </c>
      <c r="E44"/>
      <c r="F44"/>
      <c r="G44" t="s">
        <v>534</v>
      </c>
      <c r="H44" t="s">
        <v>534</v>
      </c>
      <c r="I44">
        <v>1232940534</v>
      </c>
    </row>
    <row r="45" spans="1:10" x14ac:dyDescent="0.25">
      <c r="B45" s="93" t="s">
        <v>534</v>
      </c>
      <c r="C45" s="58">
        <v>45082</v>
      </c>
      <c r="D45" s="59">
        <v>-3.7</v>
      </c>
      <c r="E45"/>
      <c r="F45"/>
      <c r="G45" t="s">
        <v>532</v>
      </c>
      <c r="H45" t="s">
        <v>532</v>
      </c>
      <c r="I45"/>
    </row>
    <row r="46" spans="1:10" x14ac:dyDescent="0.25">
      <c r="B46" s="93" t="s">
        <v>534</v>
      </c>
      <c r="C46" s="58">
        <v>45170</v>
      </c>
      <c r="D46" s="59">
        <v>-34</v>
      </c>
      <c r="E46"/>
      <c r="F46"/>
      <c r="G46" t="s">
        <v>534</v>
      </c>
      <c r="H46" t="s">
        <v>534</v>
      </c>
      <c r="I46">
        <v>1232940534</v>
      </c>
    </row>
    <row r="47" spans="1:10" x14ac:dyDescent="0.25">
      <c r="B47" s="93" t="s">
        <v>534</v>
      </c>
      <c r="C47" s="58">
        <v>45174</v>
      </c>
      <c r="D47" s="59">
        <v>-11.1</v>
      </c>
      <c r="E47"/>
      <c r="F47"/>
      <c r="G47" t="s">
        <v>532</v>
      </c>
      <c r="H47" t="s">
        <v>532</v>
      </c>
      <c r="I47"/>
    </row>
    <row r="48" spans="1:10" x14ac:dyDescent="0.25">
      <c r="B48" s="93" t="s">
        <v>534</v>
      </c>
      <c r="C48" s="58">
        <v>45201</v>
      </c>
      <c r="D48" s="59">
        <v>-12</v>
      </c>
      <c r="E48"/>
      <c r="F48"/>
      <c r="G48" t="s">
        <v>534</v>
      </c>
      <c r="H48" t="s">
        <v>534</v>
      </c>
      <c r="I48">
        <v>1232940534</v>
      </c>
    </row>
    <row r="49" spans="1:9" x14ac:dyDescent="0.25">
      <c r="B49" s="93" t="s">
        <v>534</v>
      </c>
      <c r="C49" s="58">
        <v>45203</v>
      </c>
      <c r="D49" s="59">
        <v>-5.55</v>
      </c>
      <c r="E49"/>
      <c r="F49"/>
      <c r="G49" t="s">
        <v>532</v>
      </c>
      <c r="H49" t="s">
        <v>532</v>
      </c>
      <c r="I49"/>
    </row>
    <row r="50" spans="1:9" x14ac:dyDescent="0.25">
      <c r="B50" s="93" t="s">
        <v>534</v>
      </c>
      <c r="C50" s="58">
        <v>45231</v>
      </c>
      <c r="D50" s="59">
        <v>-6</v>
      </c>
      <c r="E50"/>
      <c r="F50"/>
      <c r="G50" t="s">
        <v>534</v>
      </c>
      <c r="H50" t="s">
        <v>534</v>
      </c>
      <c r="I50">
        <v>1232940534</v>
      </c>
    </row>
    <row r="51" spans="1:9" x14ac:dyDescent="0.25">
      <c r="B51" s="93" t="s">
        <v>534</v>
      </c>
      <c r="C51" s="58">
        <v>45233</v>
      </c>
      <c r="D51" s="59">
        <v>-5.55</v>
      </c>
      <c r="E51"/>
      <c r="F51"/>
      <c r="G51" t="s">
        <v>532</v>
      </c>
      <c r="H51" t="s">
        <v>532</v>
      </c>
      <c r="I51"/>
    </row>
    <row r="52" spans="1:9" x14ac:dyDescent="0.25">
      <c r="B52" s="93" t="s">
        <v>534</v>
      </c>
      <c r="C52" s="58">
        <v>45261</v>
      </c>
      <c r="D52" s="59">
        <v>-2</v>
      </c>
      <c r="E52"/>
      <c r="F52"/>
      <c r="G52" t="s">
        <v>534</v>
      </c>
      <c r="H52" t="s">
        <v>534</v>
      </c>
      <c r="I52">
        <v>1232940534</v>
      </c>
    </row>
    <row r="53" spans="1:9" x14ac:dyDescent="0.25">
      <c r="B53" s="93" t="s">
        <v>534</v>
      </c>
      <c r="C53" s="58">
        <v>45265</v>
      </c>
      <c r="D53" s="59">
        <v>-3.7</v>
      </c>
      <c r="E53"/>
      <c r="F53"/>
      <c r="G53" t="s">
        <v>532</v>
      </c>
      <c r="H53" t="s">
        <v>532</v>
      </c>
      <c r="I53"/>
    </row>
    <row r="54" spans="1:9" x14ac:dyDescent="0.25">
      <c r="B54" s="93" t="s">
        <v>533</v>
      </c>
      <c r="C54" s="58">
        <v>45293</v>
      </c>
      <c r="D54" s="59">
        <v>-720</v>
      </c>
      <c r="E54"/>
      <c r="F54"/>
      <c r="G54" t="s">
        <v>534</v>
      </c>
      <c r="H54" t="s">
        <v>534</v>
      </c>
      <c r="I54">
        <v>519000</v>
      </c>
    </row>
    <row r="55" spans="1:9" x14ac:dyDescent="0.25">
      <c r="B55" s="93" t="s">
        <v>531</v>
      </c>
      <c r="C55" s="58">
        <v>45295</v>
      </c>
      <c r="D55" s="59">
        <v>-953.7</v>
      </c>
      <c r="E55"/>
      <c r="F55"/>
      <c r="G55" t="s">
        <v>532</v>
      </c>
      <c r="H55" t="s">
        <v>532</v>
      </c>
      <c r="I55"/>
    </row>
    <row r="56" spans="1:9" x14ac:dyDescent="0.25">
      <c r="B56" s="93" t="s">
        <v>534</v>
      </c>
      <c r="C56" s="58">
        <v>45323</v>
      </c>
      <c r="D56" s="59">
        <v>-4</v>
      </c>
      <c r="E56"/>
      <c r="F56"/>
      <c r="G56" t="s">
        <v>534</v>
      </c>
      <c r="H56" t="s">
        <v>534</v>
      </c>
      <c r="I56">
        <v>1232940534</v>
      </c>
    </row>
    <row r="57" spans="1:9" x14ac:dyDescent="0.25">
      <c r="B57" s="93" t="s">
        <v>534</v>
      </c>
      <c r="C57" s="58">
        <v>45327</v>
      </c>
      <c r="D57" s="59">
        <v>-5.55</v>
      </c>
      <c r="E57"/>
      <c r="F57"/>
      <c r="G57" t="s">
        <v>532</v>
      </c>
      <c r="H57" t="s">
        <v>532</v>
      </c>
      <c r="I57"/>
    </row>
    <row r="58" spans="1:9" x14ac:dyDescent="0.25">
      <c r="B58" s="93" t="s">
        <v>534</v>
      </c>
      <c r="C58" s="58">
        <v>45352</v>
      </c>
      <c r="D58" s="59">
        <v>-12</v>
      </c>
      <c r="E58"/>
      <c r="F58"/>
      <c r="G58" t="s">
        <v>534</v>
      </c>
      <c r="H58" t="s">
        <v>534</v>
      </c>
      <c r="I58">
        <v>1232940534</v>
      </c>
    </row>
    <row r="59" spans="1:9" x14ac:dyDescent="0.25">
      <c r="B59" s="93" t="s">
        <v>534</v>
      </c>
      <c r="C59" s="58">
        <v>45356</v>
      </c>
      <c r="D59" s="59">
        <v>-1.85</v>
      </c>
      <c r="E59"/>
      <c r="F59"/>
      <c r="G59" t="s">
        <v>532</v>
      </c>
      <c r="H59" t="s">
        <v>532</v>
      </c>
      <c r="I59"/>
    </row>
    <row r="60" spans="1:9" x14ac:dyDescent="0.25">
      <c r="B60" s="93" t="s">
        <v>534</v>
      </c>
      <c r="C60" s="58">
        <v>45384</v>
      </c>
      <c r="D60" s="59">
        <v>-2</v>
      </c>
      <c r="E60"/>
      <c r="F60"/>
      <c r="G60" t="s">
        <v>534</v>
      </c>
      <c r="H60" t="s">
        <v>534</v>
      </c>
      <c r="I60">
        <v>1232940534</v>
      </c>
    </row>
    <row r="61" spans="1:9" x14ac:dyDescent="0.25">
      <c r="B61" s="93" t="s">
        <v>534</v>
      </c>
      <c r="C61" s="58">
        <v>45386</v>
      </c>
      <c r="D61" s="59">
        <v>-1.85</v>
      </c>
      <c r="E61"/>
      <c r="F61"/>
      <c r="G61" t="s">
        <v>532</v>
      </c>
      <c r="H61" t="s">
        <v>532</v>
      </c>
      <c r="I61"/>
    </row>
    <row r="62" spans="1:9" x14ac:dyDescent="0.25">
      <c r="A62" s="26">
        <f>SUM(D44:D61)</f>
        <v>-1794.55</v>
      </c>
      <c r="B62" s="93"/>
      <c r="C62" s="58"/>
      <c r="D62" s="59"/>
      <c r="E62"/>
      <c r="F62"/>
      <c r="G62"/>
      <c r="H62"/>
      <c r="I62"/>
    </row>
    <row r="63" spans="1:9" x14ac:dyDescent="0.25">
      <c r="A63" s="73" t="s">
        <v>256</v>
      </c>
      <c r="B63" s="71"/>
      <c r="C63" s="71"/>
      <c r="D63" s="71"/>
      <c r="E63" s="71"/>
      <c r="F63" s="71"/>
      <c r="G63" s="71"/>
      <c r="H63" s="71"/>
      <c r="I63" s="71"/>
    </row>
    <row r="64" spans="1:9" x14ac:dyDescent="0.25">
      <c r="B64" s="131" t="s">
        <v>868</v>
      </c>
      <c r="C64" s="58">
        <v>45061</v>
      </c>
      <c r="D64" s="59">
        <v>100</v>
      </c>
      <c r="E64" t="s">
        <v>536</v>
      </c>
      <c r="F64"/>
      <c r="G64" t="s">
        <v>709</v>
      </c>
      <c r="H64"/>
      <c r="I64" t="s">
        <v>608</v>
      </c>
    </row>
    <row r="65" spans="1:31" s="1" customFormat="1" x14ac:dyDescent="0.25">
      <c r="A65"/>
      <c r="B65" s="131" t="s">
        <v>868</v>
      </c>
      <c r="C65" s="58">
        <v>45061</v>
      </c>
      <c r="D65" s="59">
        <v>100</v>
      </c>
      <c r="E65" t="s">
        <v>536</v>
      </c>
      <c r="F65"/>
      <c r="G65" t="s">
        <v>709</v>
      </c>
      <c r="H65"/>
      <c r="I65" t="s">
        <v>615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s="71" customFormat="1" x14ac:dyDescent="0.25">
      <c r="A66"/>
      <c r="B66" s="131" t="s">
        <v>868</v>
      </c>
      <c r="C66" s="58">
        <v>45069</v>
      </c>
      <c r="D66" s="59">
        <v>100</v>
      </c>
      <c r="E66" t="s">
        <v>536</v>
      </c>
      <c r="F66"/>
      <c r="G66" t="s">
        <v>709</v>
      </c>
      <c r="H66"/>
      <c r="I66" t="s">
        <v>558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x14ac:dyDescent="0.25">
      <c r="B67" s="131" t="s">
        <v>868</v>
      </c>
      <c r="C67" s="58">
        <v>45071</v>
      </c>
      <c r="D67" s="59">
        <v>100</v>
      </c>
      <c r="E67" t="s">
        <v>536</v>
      </c>
      <c r="F67"/>
      <c r="G67" t="s">
        <v>709</v>
      </c>
      <c r="H67"/>
      <c r="I67" t="s">
        <v>784</v>
      </c>
    </row>
    <row r="68" spans="1:31" x14ac:dyDescent="0.25">
      <c r="B68" s="131" t="s">
        <v>868</v>
      </c>
      <c r="C68" s="58">
        <v>45075</v>
      </c>
      <c r="D68" s="59">
        <v>200</v>
      </c>
      <c r="E68" t="s">
        <v>536</v>
      </c>
      <c r="F68"/>
      <c r="G68" t="s">
        <v>709</v>
      </c>
      <c r="H68"/>
      <c r="I68" t="s">
        <v>785</v>
      </c>
    </row>
    <row r="69" spans="1:31" x14ac:dyDescent="0.25">
      <c r="B69" s="131" t="s">
        <v>868</v>
      </c>
      <c r="C69" s="58">
        <v>45146</v>
      </c>
      <c r="D69" s="59">
        <v>100</v>
      </c>
      <c r="E69" t="s">
        <v>536</v>
      </c>
      <c r="F69"/>
      <c r="G69" t="s">
        <v>709</v>
      </c>
      <c r="H69"/>
      <c r="I69" t="s">
        <v>614</v>
      </c>
    </row>
    <row r="70" spans="1:31" x14ac:dyDescent="0.25">
      <c r="B70" s="131" t="s">
        <v>868</v>
      </c>
      <c r="C70" s="58">
        <v>45154</v>
      </c>
      <c r="D70" s="59">
        <v>100</v>
      </c>
      <c r="E70"/>
      <c r="F70"/>
      <c r="G70" t="s">
        <v>612</v>
      </c>
      <c r="H70" t="s">
        <v>612</v>
      </c>
      <c r="I70" t="s">
        <v>612</v>
      </c>
    </row>
    <row r="71" spans="1:31" x14ac:dyDescent="0.25">
      <c r="B71" s="131" t="s">
        <v>868</v>
      </c>
      <c r="C71" s="58">
        <v>45156</v>
      </c>
      <c r="D71" s="59">
        <v>100</v>
      </c>
      <c r="E71" t="s">
        <v>536</v>
      </c>
      <c r="F71"/>
      <c r="G71" t="s">
        <v>709</v>
      </c>
      <c r="H71"/>
      <c r="I71" t="s">
        <v>647</v>
      </c>
    </row>
    <row r="72" spans="1:31" x14ac:dyDescent="0.25">
      <c r="B72" s="131" t="s">
        <v>875</v>
      </c>
      <c r="C72" s="58">
        <v>45159</v>
      </c>
      <c r="D72" s="59">
        <v>50</v>
      </c>
      <c r="E72" t="s">
        <v>536</v>
      </c>
      <c r="F72"/>
      <c r="G72" t="s">
        <v>709</v>
      </c>
      <c r="H72"/>
      <c r="I72" t="s">
        <v>608</v>
      </c>
    </row>
    <row r="73" spans="1:31" x14ac:dyDescent="0.25">
      <c r="B73" s="131" t="s">
        <v>868</v>
      </c>
      <c r="C73" s="58">
        <v>45160</v>
      </c>
      <c r="D73" s="59">
        <v>100</v>
      </c>
      <c r="E73" t="s">
        <v>568</v>
      </c>
      <c r="F73"/>
      <c r="G73" t="s">
        <v>664</v>
      </c>
      <c r="H73" t="s">
        <v>664</v>
      </c>
      <c r="I73" t="s">
        <v>797</v>
      </c>
    </row>
    <row r="74" spans="1:31" x14ac:dyDescent="0.25">
      <c r="B74" s="131" t="s">
        <v>868</v>
      </c>
      <c r="C74" s="58">
        <v>45161</v>
      </c>
      <c r="D74" s="59">
        <v>100</v>
      </c>
      <c r="E74" t="s">
        <v>661</v>
      </c>
      <c r="F74"/>
      <c r="G74" t="s">
        <v>603</v>
      </c>
      <c r="H74" t="s">
        <v>603</v>
      </c>
      <c r="I74" t="s">
        <v>603</v>
      </c>
    </row>
    <row r="75" spans="1:31" x14ac:dyDescent="0.25">
      <c r="B75" s="131" t="s">
        <v>868</v>
      </c>
      <c r="C75" s="58">
        <v>45162</v>
      </c>
      <c r="D75" s="59">
        <v>100</v>
      </c>
      <c r="E75" t="s">
        <v>536</v>
      </c>
      <c r="F75"/>
      <c r="G75" t="s">
        <v>709</v>
      </c>
      <c r="H75"/>
      <c r="I75" t="s">
        <v>641</v>
      </c>
    </row>
    <row r="76" spans="1:31" x14ac:dyDescent="0.25">
      <c r="B76" s="131" t="s">
        <v>868</v>
      </c>
      <c r="C76" s="58">
        <v>45162</v>
      </c>
      <c r="D76" s="59">
        <v>100</v>
      </c>
      <c r="E76" t="s">
        <v>536</v>
      </c>
      <c r="F76"/>
      <c r="G76" t="s">
        <v>709</v>
      </c>
      <c r="H76"/>
      <c r="I76" t="s">
        <v>611</v>
      </c>
    </row>
    <row r="77" spans="1:31" x14ac:dyDescent="0.25">
      <c r="B77" s="131" t="s">
        <v>868</v>
      </c>
      <c r="C77" s="58">
        <v>45163</v>
      </c>
      <c r="D77" s="59">
        <v>100</v>
      </c>
      <c r="E77" t="s">
        <v>536</v>
      </c>
      <c r="F77"/>
      <c r="G77" t="s">
        <v>709</v>
      </c>
      <c r="H77"/>
      <c r="I77" t="s">
        <v>537</v>
      </c>
    </row>
    <row r="78" spans="1:31" x14ac:dyDescent="0.25">
      <c r="B78" s="131" t="s">
        <v>868</v>
      </c>
      <c r="C78" s="58">
        <v>45163</v>
      </c>
      <c r="D78" s="59">
        <v>100</v>
      </c>
      <c r="E78" t="s">
        <v>536</v>
      </c>
      <c r="F78"/>
      <c r="G78" t="s">
        <v>709</v>
      </c>
      <c r="H78"/>
      <c r="I78" t="s">
        <v>613</v>
      </c>
    </row>
    <row r="79" spans="1:31" x14ac:dyDescent="0.25">
      <c r="B79" s="131" t="s">
        <v>868</v>
      </c>
      <c r="C79" s="58">
        <v>45163</v>
      </c>
      <c r="D79" s="59">
        <v>100</v>
      </c>
      <c r="E79" t="s">
        <v>536</v>
      </c>
      <c r="F79"/>
      <c r="G79" t="s">
        <v>709</v>
      </c>
      <c r="H79"/>
      <c r="I79" t="s">
        <v>799</v>
      </c>
    </row>
    <row r="80" spans="1:31" x14ac:dyDescent="0.25">
      <c r="B80" s="131" t="s">
        <v>868</v>
      </c>
      <c r="C80" s="58">
        <v>45163</v>
      </c>
      <c r="D80" s="59">
        <v>100</v>
      </c>
      <c r="E80" t="s">
        <v>536</v>
      </c>
      <c r="F80"/>
      <c r="G80" t="s">
        <v>709</v>
      </c>
      <c r="H80"/>
      <c r="I80" t="s">
        <v>640</v>
      </c>
    </row>
    <row r="81" spans="2:9" x14ac:dyDescent="0.25">
      <c r="B81" s="131" t="s">
        <v>868</v>
      </c>
      <c r="C81" s="58">
        <v>45166</v>
      </c>
      <c r="D81" s="59">
        <v>100</v>
      </c>
      <c r="E81" t="s">
        <v>536</v>
      </c>
      <c r="F81"/>
      <c r="G81" t="s">
        <v>709</v>
      </c>
      <c r="H81"/>
      <c r="I81" t="s">
        <v>800</v>
      </c>
    </row>
    <row r="82" spans="2:9" x14ac:dyDescent="0.25">
      <c r="B82" s="131" t="s">
        <v>868</v>
      </c>
      <c r="C82" s="58">
        <v>45166</v>
      </c>
      <c r="D82" s="59">
        <v>100</v>
      </c>
      <c r="E82" t="s">
        <v>536</v>
      </c>
      <c r="F82"/>
      <c r="G82" t="s">
        <v>709</v>
      </c>
      <c r="H82"/>
      <c r="I82" t="s">
        <v>579</v>
      </c>
    </row>
    <row r="83" spans="2:9" x14ac:dyDescent="0.25">
      <c r="B83" s="131" t="s">
        <v>868</v>
      </c>
      <c r="C83" s="58">
        <v>45166</v>
      </c>
      <c r="D83" s="59">
        <v>100</v>
      </c>
      <c r="E83" t="s">
        <v>536</v>
      </c>
      <c r="F83"/>
      <c r="G83" t="s">
        <v>709</v>
      </c>
      <c r="H83"/>
      <c r="I83" t="s">
        <v>801</v>
      </c>
    </row>
    <row r="84" spans="2:9" x14ac:dyDescent="0.25">
      <c r="B84" s="131" t="s">
        <v>868</v>
      </c>
      <c r="C84" s="58">
        <v>45166</v>
      </c>
      <c r="D84" s="59">
        <v>100</v>
      </c>
      <c r="E84" t="s">
        <v>568</v>
      </c>
      <c r="F84"/>
      <c r="G84" t="s">
        <v>802</v>
      </c>
      <c r="H84" t="s">
        <v>802</v>
      </c>
      <c r="I84" t="s">
        <v>803</v>
      </c>
    </row>
    <row r="85" spans="2:9" x14ac:dyDescent="0.25">
      <c r="B85" s="131" t="s">
        <v>868</v>
      </c>
      <c r="C85" s="58">
        <v>45166</v>
      </c>
      <c r="D85" s="59">
        <v>100</v>
      </c>
      <c r="E85" t="s">
        <v>661</v>
      </c>
      <c r="F85"/>
      <c r="G85" t="s">
        <v>596</v>
      </c>
      <c r="H85" t="s">
        <v>596</v>
      </c>
      <c r="I85" t="s">
        <v>596</v>
      </c>
    </row>
    <row r="86" spans="2:9" x14ac:dyDescent="0.25">
      <c r="B86" s="131" t="s">
        <v>868</v>
      </c>
      <c r="C86" s="58">
        <v>45166</v>
      </c>
      <c r="D86" s="59">
        <v>100</v>
      </c>
      <c r="E86" t="s">
        <v>884</v>
      </c>
      <c r="F86"/>
      <c r="G86" t="s">
        <v>639</v>
      </c>
      <c r="H86" t="s">
        <v>639</v>
      </c>
      <c r="I86" t="s">
        <v>804</v>
      </c>
    </row>
    <row r="87" spans="2:9" x14ac:dyDescent="0.25">
      <c r="B87" s="131" t="s">
        <v>868</v>
      </c>
      <c r="C87" s="58">
        <v>45167</v>
      </c>
      <c r="D87" s="59">
        <v>100</v>
      </c>
      <c r="E87" t="s">
        <v>572</v>
      </c>
      <c r="F87"/>
      <c r="G87" t="s">
        <v>573</v>
      </c>
      <c r="H87" t="s">
        <v>573</v>
      </c>
      <c r="I87" t="s">
        <v>805</v>
      </c>
    </row>
    <row r="88" spans="2:9" x14ac:dyDescent="0.25">
      <c r="B88" s="131" t="s">
        <v>868</v>
      </c>
      <c r="C88" s="58">
        <v>45168</v>
      </c>
      <c r="D88" s="59">
        <v>100</v>
      </c>
      <c r="E88" t="s">
        <v>536</v>
      </c>
      <c r="F88"/>
      <c r="G88" t="s">
        <v>709</v>
      </c>
      <c r="H88"/>
      <c r="I88" t="s">
        <v>806</v>
      </c>
    </row>
    <row r="89" spans="2:9" x14ac:dyDescent="0.25">
      <c r="B89" s="131" t="s">
        <v>868</v>
      </c>
      <c r="C89" s="58">
        <v>45169</v>
      </c>
      <c r="D89" s="59">
        <v>100</v>
      </c>
      <c r="E89" t="s">
        <v>536</v>
      </c>
      <c r="F89"/>
      <c r="G89" t="s">
        <v>709</v>
      </c>
      <c r="H89"/>
      <c r="I89" t="s">
        <v>730</v>
      </c>
    </row>
    <row r="90" spans="2:9" x14ac:dyDescent="0.25">
      <c r="B90" s="131" t="s">
        <v>868</v>
      </c>
      <c r="C90" s="58">
        <v>45169</v>
      </c>
      <c r="D90" s="59">
        <v>100</v>
      </c>
      <c r="E90" t="s">
        <v>536</v>
      </c>
      <c r="F90"/>
      <c r="G90" t="s">
        <v>709</v>
      </c>
      <c r="H90"/>
      <c r="I90" t="s">
        <v>722</v>
      </c>
    </row>
    <row r="91" spans="2:9" x14ac:dyDescent="0.25">
      <c r="B91" s="131" t="s">
        <v>868</v>
      </c>
      <c r="C91" s="58">
        <v>45169</v>
      </c>
      <c r="D91" s="59">
        <v>100</v>
      </c>
      <c r="E91" t="s">
        <v>536</v>
      </c>
      <c r="F91"/>
      <c r="G91" t="s">
        <v>709</v>
      </c>
      <c r="H91"/>
      <c r="I91" t="s">
        <v>807</v>
      </c>
    </row>
    <row r="92" spans="2:9" x14ac:dyDescent="0.25">
      <c r="B92" s="131" t="s">
        <v>868</v>
      </c>
      <c r="C92" s="58">
        <v>45170</v>
      </c>
      <c r="D92" s="59">
        <v>100</v>
      </c>
      <c r="E92" t="s">
        <v>536</v>
      </c>
      <c r="F92"/>
      <c r="G92" t="s">
        <v>709</v>
      </c>
      <c r="H92"/>
      <c r="I92" t="s">
        <v>719</v>
      </c>
    </row>
    <row r="93" spans="2:9" x14ac:dyDescent="0.25">
      <c r="B93" s="131" t="s">
        <v>868</v>
      </c>
      <c r="C93" s="58">
        <v>45170</v>
      </c>
      <c r="D93" s="59">
        <v>100</v>
      </c>
      <c r="E93" t="s">
        <v>536</v>
      </c>
      <c r="F93"/>
      <c r="G93" t="s">
        <v>709</v>
      </c>
      <c r="H93"/>
      <c r="I93" t="s">
        <v>576</v>
      </c>
    </row>
    <row r="94" spans="2:9" x14ac:dyDescent="0.25">
      <c r="B94" s="131" t="s">
        <v>868</v>
      </c>
      <c r="C94" s="58">
        <v>45170</v>
      </c>
      <c r="D94" s="59">
        <v>100</v>
      </c>
      <c r="E94" t="s">
        <v>536</v>
      </c>
      <c r="F94"/>
      <c r="G94" t="s">
        <v>709</v>
      </c>
      <c r="H94"/>
      <c r="I94" t="s">
        <v>716</v>
      </c>
    </row>
    <row r="95" spans="2:9" x14ac:dyDescent="0.25">
      <c r="B95" s="131" t="s">
        <v>868</v>
      </c>
      <c r="C95" s="58">
        <v>45173</v>
      </c>
      <c r="D95" s="59">
        <v>100</v>
      </c>
      <c r="E95"/>
      <c r="F95"/>
      <c r="G95" t="s">
        <v>811</v>
      </c>
      <c r="H95" t="s">
        <v>811</v>
      </c>
      <c r="I95" t="s">
        <v>812</v>
      </c>
    </row>
    <row r="96" spans="2:9" x14ac:dyDescent="0.25">
      <c r="B96" s="131" t="s">
        <v>868</v>
      </c>
      <c r="C96" s="58">
        <v>45176</v>
      </c>
      <c r="D96" s="59">
        <v>100</v>
      </c>
      <c r="E96" t="s">
        <v>536</v>
      </c>
      <c r="F96"/>
      <c r="G96" t="s">
        <v>709</v>
      </c>
      <c r="H96"/>
      <c r="I96" t="s">
        <v>733</v>
      </c>
    </row>
    <row r="97" spans="1:9" x14ac:dyDescent="0.25">
      <c r="B97" s="131" t="s">
        <v>868</v>
      </c>
      <c r="C97" s="58">
        <v>45180</v>
      </c>
      <c r="D97" s="59">
        <v>100</v>
      </c>
      <c r="E97" t="s">
        <v>568</v>
      </c>
      <c r="F97"/>
      <c r="G97" t="s">
        <v>569</v>
      </c>
      <c r="H97" t="s">
        <v>569</v>
      </c>
      <c r="I97" t="s">
        <v>815</v>
      </c>
    </row>
    <row r="98" spans="1:9" x14ac:dyDescent="0.25">
      <c r="B98" s="131" t="s">
        <v>875</v>
      </c>
      <c r="C98" s="58">
        <v>45189</v>
      </c>
      <c r="D98" s="59">
        <v>50</v>
      </c>
      <c r="E98" t="s">
        <v>536</v>
      </c>
      <c r="F98"/>
      <c r="G98" t="s">
        <v>709</v>
      </c>
      <c r="H98"/>
      <c r="I98" t="s">
        <v>818</v>
      </c>
    </row>
    <row r="99" spans="1:9" x14ac:dyDescent="0.25">
      <c r="B99" s="131" t="s">
        <v>868</v>
      </c>
      <c r="C99" s="58">
        <v>45194</v>
      </c>
      <c r="D99" s="59">
        <v>100</v>
      </c>
      <c r="E99" t="s">
        <v>536</v>
      </c>
      <c r="F99"/>
      <c r="G99" t="s">
        <v>709</v>
      </c>
      <c r="H99"/>
      <c r="I99" t="s">
        <v>819</v>
      </c>
    </row>
    <row r="100" spans="1:9" x14ac:dyDescent="0.25">
      <c r="B100" s="131" t="s">
        <v>868</v>
      </c>
      <c r="C100" s="58">
        <v>45202</v>
      </c>
      <c r="D100" s="59">
        <v>100</v>
      </c>
      <c r="E100" t="s">
        <v>536</v>
      </c>
      <c r="F100"/>
      <c r="G100" t="s">
        <v>709</v>
      </c>
      <c r="H100"/>
      <c r="I100" t="s">
        <v>732</v>
      </c>
    </row>
    <row r="101" spans="1:9" x14ac:dyDescent="0.25">
      <c r="B101" s="131" t="s">
        <v>875</v>
      </c>
      <c r="C101" s="58">
        <v>45358</v>
      </c>
      <c r="D101" s="59">
        <v>50</v>
      </c>
      <c r="E101" t="s">
        <v>536</v>
      </c>
      <c r="F101"/>
      <c r="G101" t="s">
        <v>709</v>
      </c>
      <c r="H101"/>
      <c r="I101" t="s">
        <v>859</v>
      </c>
    </row>
    <row r="102" spans="1:9" x14ac:dyDescent="0.25">
      <c r="B102" s="131" t="s">
        <v>875</v>
      </c>
      <c r="C102" s="58">
        <v>45392</v>
      </c>
      <c r="D102" s="59">
        <v>50</v>
      </c>
      <c r="E102" t="s">
        <v>536</v>
      </c>
      <c r="F102"/>
      <c r="G102" t="s">
        <v>709</v>
      </c>
      <c r="H102"/>
      <c r="I102" t="s">
        <v>608</v>
      </c>
    </row>
    <row r="103" spans="1:9" x14ac:dyDescent="0.25">
      <c r="B103" s="131" t="s">
        <v>867</v>
      </c>
      <c r="C103" s="58">
        <v>45411</v>
      </c>
      <c r="D103" s="59">
        <v>100</v>
      </c>
      <c r="E103" t="s">
        <v>536</v>
      </c>
      <c r="F103"/>
      <c r="G103" t="s">
        <v>709</v>
      </c>
      <c r="H103"/>
      <c r="I103" t="s">
        <v>864</v>
      </c>
    </row>
    <row r="104" spans="1:9" x14ac:dyDescent="0.25">
      <c r="B104" s="131" t="s">
        <v>867</v>
      </c>
      <c r="C104" s="58">
        <v>45411</v>
      </c>
      <c r="D104" s="59">
        <v>100</v>
      </c>
      <c r="E104" t="s">
        <v>536</v>
      </c>
      <c r="F104"/>
      <c r="G104" t="s">
        <v>709</v>
      </c>
      <c r="H104"/>
      <c r="I104" t="s">
        <v>865</v>
      </c>
    </row>
    <row r="105" spans="1:9" x14ac:dyDescent="0.25">
      <c r="B105" s="131" t="s">
        <v>867</v>
      </c>
      <c r="C105" s="58">
        <v>45411</v>
      </c>
      <c r="D105" s="59">
        <v>100</v>
      </c>
      <c r="E105" t="s">
        <v>536</v>
      </c>
      <c r="F105"/>
      <c r="G105" t="s">
        <v>709</v>
      </c>
      <c r="H105"/>
      <c r="I105" t="s">
        <v>866</v>
      </c>
    </row>
    <row r="106" spans="1:9" x14ac:dyDescent="0.25">
      <c r="A106" s="26">
        <f>SUM(D64:D105)</f>
        <v>4100</v>
      </c>
    </row>
    <row r="107" spans="1:9" x14ac:dyDescent="0.25">
      <c r="A107" s="71" t="s">
        <v>624</v>
      </c>
      <c r="B107" s="72"/>
      <c r="C107" s="73"/>
      <c r="D107" s="74"/>
      <c r="E107" s="71"/>
      <c r="F107" s="71"/>
      <c r="G107" s="71"/>
      <c r="H107" s="75"/>
      <c r="I107" s="71"/>
    </row>
    <row r="108" spans="1:9" x14ac:dyDescent="0.25">
      <c r="D108" s="135"/>
    </row>
    <row r="109" spans="1:9" x14ac:dyDescent="0.25">
      <c r="A109" s="134">
        <f>SUM(D108:D108)</f>
        <v>0</v>
      </c>
    </row>
    <row r="110" spans="1:9" x14ac:dyDescent="0.25">
      <c r="A110" s="71" t="s">
        <v>496</v>
      </c>
      <c r="B110" s="72"/>
      <c r="C110" s="73"/>
      <c r="D110" s="74"/>
      <c r="E110" s="71"/>
      <c r="F110" s="71"/>
      <c r="G110" s="71"/>
      <c r="H110" s="75"/>
      <c r="I110" s="71"/>
    </row>
    <row r="111" spans="1:9" x14ac:dyDescent="0.25">
      <c r="B111" s="131" t="s">
        <v>893</v>
      </c>
      <c r="C111" s="58">
        <v>45404</v>
      </c>
      <c r="D111" s="59">
        <v>400</v>
      </c>
      <c r="E111" t="s">
        <v>568</v>
      </c>
      <c r="F111"/>
      <c r="G111" t="s">
        <v>585</v>
      </c>
      <c r="H111" t="s">
        <v>585</v>
      </c>
      <c r="I111" t="s">
        <v>863</v>
      </c>
    </row>
    <row r="112" spans="1:9" x14ac:dyDescent="0.25">
      <c r="A112" s="66">
        <f>SUM(D111)</f>
        <v>400</v>
      </c>
      <c r="B112" s="58"/>
      <c r="C112" s="59"/>
      <c r="D112"/>
      <c r="E112"/>
      <c r="F112"/>
      <c r="G112"/>
      <c r="H112"/>
      <c r="I112"/>
    </row>
    <row r="113" spans="1:9" x14ac:dyDescent="0.25">
      <c r="A113" s="71" t="s">
        <v>489</v>
      </c>
      <c r="B113" s="72"/>
      <c r="C113" s="73"/>
      <c r="D113" s="74"/>
      <c r="E113" s="71"/>
      <c r="F113" s="71"/>
      <c r="G113" s="71"/>
      <c r="H113" s="75"/>
      <c r="I113" s="71"/>
    </row>
    <row r="114" spans="1:9" x14ac:dyDescent="0.25">
      <c r="A114" s="131"/>
      <c r="B114" s="131" t="s">
        <v>869</v>
      </c>
      <c r="C114" s="58">
        <v>45229</v>
      </c>
      <c r="D114" s="59">
        <v>400</v>
      </c>
      <c r="E114" t="s">
        <v>536</v>
      </c>
      <c r="F114"/>
      <c r="G114" t="s">
        <v>709</v>
      </c>
      <c r="H114"/>
      <c r="I114" t="s">
        <v>612</v>
      </c>
    </row>
    <row r="115" spans="1:9" x14ac:dyDescent="0.25">
      <c r="A115" s="131"/>
      <c r="B115" s="131" t="s">
        <v>869</v>
      </c>
      <c r="C115" s="58">
        <v>45229</v>
      </c>
      <c r="D115" s="59">
        <v>400</v>
      </c>
      <c r="E115" t="s">
        <v>536</v>
      </c>
      <c r="F115"/>
      <c r="G115" t="s">
        <v>709</v>
      </c>
      <c r="H115"/>
      <c r="I115" t="s">
        <v>579</v>
      </c>
    </row>
    <row r="116" spans="1:9" x14ac:dyDescent="0.25">
      <c r="A116" s="131"/>
      <c r="B116" s="131" t="s">
        <v>869</v>
      </c>
      <c r="C116" s="58">
        <v>45257</v>
      </c>
      <c r="D116" s="59">
        <v>400</v>
      </c>
      <c r="E116" t="s">
        <v>536</v>
      </c>
      <c r="F116"/>
      <c r="G116" t="s">
        <v>709</v>
      </c>
      <c r="H116"/>
      <c r="I116" t="s">
        <v>580</v>
      </c>
    </row>
    <row r="117" spans="1:9" x14ac:dyDescent="0.25">
      <c r="B117" s="131" t="s">
        <v>869</v>
      </c>
      <c r="C117" s="58">
        <v>45320</v>
      </c>
      <c r="D117" s="59">
        <v>400</v>
      </c>
      <c r="E117" t="s">
        <v>536</v>
      </c>
      <c r="F117"/>
      <c r="G117" t="s">
        <v>709</v>
      </c>
      <c r="H117"/>
      <c r="I117" t="s">
        <v>608</v>
      </c>
    </row>
    <row r="118" spans="1:9" x14ac:dyDescent="0.25">
      <c r="B118" s="131" t="s">
        <v>869</v>
      </c>
      <c r="C118" s="58">
        <v>45320</v>
      </c>
      <c r="D118" s="59">
        <v>400</v>
      </c>
      <c r="E118" t="s">
        <v>536</v>
      </c>
      <c r="F118"/>
      <c r="G118" t="s">
        <v>709</v>
      </c>
      <c r="H118"/>
      <c r="I118" t="s">
        <v>614</v>
      </c>
    </row>
    <row r="119" spans="1:9" x14ac:dyDescent="0.25">
      <c r="B119" s="131" t="s">
        <v>869</v>
      </c>
      <c r="C119" s="58">
        <v>45323</v>
      </c>
      <c r="D119" s="59">
        <v>400</v>
      </c>
      <c r="E119" t="s">
        <v>536</v>
      </c>
      <c r="F119"/>
      <c r="G119" t="s">
        <v>709</v>
      </c>
      <c r="H119"/>
      <c r="I119" t="s">
        <v>558</v>
      </c>
    </row>
    <row r="120" spans="1:9" x14ac:dyDescent="0.25">
      <c r="B120" s="131" t="s">
        <v>869</v>
      </c>
      <c r="C120" s="58">
        <v>45323</v>
      </c>
      <c r="D120" s="59">
        <v>400</v>
      </c>
      <c r="E120" t="s">
        <v>536</v>
      </c>
      <c r="F120"/>
      <c r="G120" t="s">
        <v>709</v>
      </c>
      <c r="H120"/>
      <c r="I120" t="s">
        <v>732</v>
      </c>
    </row>
    <row r="121" spans="1:9" x14ac:dyDescent="0.25">
      <c r="B121" s="131" t="s">
        <v>869</v>
      </c>
      <c r="C121" s="58">
        <v>45323</v>
      </c>
      <c r="D121" s="59">
        <v>400</v>
      </c>
      <c r="E121" t="s">
        <v>536</v>
      </c>
      <c r="F121"/>
      <c r="G121" t="s">
        <v>709</v>
      </c>
      <c r="H121"/>
      <c r="I121" t="s">
        <v>733</v>
      </c>
    </row>
    <row r="122" spans="1:9" x14ac:dyDescent="0.25">
      <c r="B122" s="131" t="s">
        <v>869</v>
      </c>
      <c r="C122" s="58">
        <v>45324</v>
      </c>
      <c r="D122" s="59">
        <v>400</v>
      </c>
      <c r="E122" t="s">
        <v>536</v>
      </c>
      <c r="F122"/>
      <c r="G122" t="s">
        <v>709</v>
      </c>
      <c r="H122"/>
      <c r="I122" t="s">
        <v>615</v>
      </c>
    </row>
    <row r="123" spans="1:9" ht="15" customHeight="1" x14ac:dyDescent="0.25">
      <c r="B123" s="131" t="s">
        <v>869</v>
      </c>
      <c r="C123" s="58">
        <v>45329</v>
      </c>
      <c r="D123" s="59">
        <v>400</v>
      </c>
      <c r="E123" t="s">
        <v>536</v>
      </c>
      <c r="F123"/>
      <c r="G123" t="s">
        <v>709</v>
      </c>
      <c r="H123"/>
      <c r="I123" t="s">
        <v>647</v>
      </c>
    </row>
    <row r="124" spans="1:9" x14ac:dyDescent="0.25">
      <c r="B124" s="131" t="s">
        <v>869</v>
      </c>
      <c r="C124" s="58">
        <v>45345</v>
      </c>
      <c r="D124" s="59">
        <v>400</v>
      </c>
      <c r="E124" t="s">
        <v>536</v>
      </c>
      <c r="F124"/>
      <c r="G124" t="s">
        <v>709</v>
      </c>
      <c r="H124"/>
      <c r="I124" t="s">
        <v>802</v>
      </c>
    </row>
    <row r="125" spans="1:9" x14ac:dyDescent="0.25">
      <c r="A125" s="66">
        <f>SUM(D114:D124)</f>
        <v>4400</v>
      </c>
      <c r="B125" s="58"/>
      <c r="C125" s="59"/>
      <c r="D125"/>
      <c r="E125"/>
      <c r="F125"/>
      <c r="G125"/>
      <c r="H125"/>
      <c r="I125"/>
    </row>
    <row r="126" spans="1:9" x14ac:dyDescent="0.25">
      <c r="A126" s="71" t="s">
        <v>255</v>
      </c>
      <c r="B126" s="71"/>
      <c r="C126" s="71"/>
      <c r="D126" s="71"/>
      <c r="E126" s="71"/>
      <c r="F126" s="71"/>
      <c r="G126" s="71"/>
      <c r="H126" s="71"/>
      <c r="I126" s="71"/>
    </row>
    <row r="127" spans="1:9" ht="15.75" thickBot="1" x14ac:dyDescent="0.3">
      <c r="B127" s="131" t="s">
        <v>870</v>
      </c>
      <c r="C127" s="58">
        <v>45057</v>
      </c>
      <c r="D127" s="59">
        <v>3000</v>
      </c>
      <c r="E127" t="s">
        <v>527</v>
      </c>
      <c r="F127"/>
      <c r="G127" t="s">
        <v>777</v>
      </c>
      <c r="H127" t="s">
        <v>777</v>
      </c>
      <c r="I127">
        <v>144476</v>
      </c>
    </row>
    <row r="128" spans="1:9" ht="15.75" thickBot="1" x14ac:dyDescent="0.3">
      <c r="B128" s="90" t="s">
        <v>526</v>
      </c>
      <c r="C128" s="58">
        <v>45062</v>
      </c>
      <c r="D128" s="59">
        <v>427</v>
      </c>
      <c r="E128" t="s">
        <v>883</v>
      </c>
      <c r="F128"/>
      <c r="G128" t="s">
        <v>780</v>
      </c>
      <c r="H128" t="s">
        <v>780</v>
      </c>
      <c r="I128" t="s">
        <v>781</v>
      </c>
    </row>
    <row r="129" spans="1:9" ht="15.75" thickBot="1" x14ac:dyDescent="0.3">
      <c r="B129" s="131" t="s">
        <v>894</v>
      </c>
      <c r="C129" s="58">
        <v>45106</v>
      </c>
      <c r="D129" s="59">
        <v>25000</v>
      </c>
      <c r="E129" t="s">
        <v>568</v>
      </c>
      <c r="F129"/>
      <c r="G129" t="s">
        <v>786</v>
      </c>
      <c r="H129" t="s">
        <v>786</v>
      </c>
      <c r="I129" t="s">
        <v>787</v>
      </c>
    </row>
    <row r="130" spans="1:9" ht="15.75" thickBot="1" x14ac:dyDescent="0.3">
      <c r="B130" s="90" t="s">
        <v>526</v>
      </c>
      <c r="C130" s="58">
        <v>45154</v>
      </c>
      <c r="D130" s="59">
        <v>556.36</v>
      </c>
      <c r="E130" t="s">
        <v>883</v>
      </c>
      <c r="F130"/>
      <c r="G130" t="s">
        <v>780</v>
      </c>
      <c r="H130" t="s">
        <v>780</v>
      </c>
      <c r="I130" t="s">
        <v>788</v>
      </c>
    </row>
    <row r="131" spans="1:9" x14ac:dyDescent="0.25">
      <c r="B131" s="131" t="s">
        <v>874</v>
      </c>
      <c r="C131" s="58">
        <v>45163</v>
      </c>
      <c r="D131" s="59">
        <v>5000</v>
      </c>
      <c r="E131" t="s">
        <v>536</v>
      </c>
      <c r="F131"/>
      <c r="G131" t="s">
        <v>709</v>
      </c>
      <c r="H131"/>
      <c r="I131" t="s">
        <v>798</v>
      </c>
    </row>
    <row r="132" spans="1:9" x14ac:dyDescent="0.25">
      <c r="B132" s="131" t="s">
        <v>874</v>
      </c>
      <c r="C132" s="58">
        <v>45177</v>
      </c>
      <c r="D132" s="59">
        <v>7500</v>
      </c>
      <c r="E132" t="s">
        <v>886</v>
      </c>
      <c r="F132"/>
      <c r="G132" t="s">
        <v>813</v>
      </c>
      <c r="H132" t="s">
        <v>813</v>
      </c>
      <c r="I132" t="s">
        <v>814</v>
      </c>
    </row>
    <row r="133" spans="1:9" ht="15.75" thickBot="1" x14ac:dyDescent="0.3">
      <c r="B133" s="131" t="s">
        <v>874</v>
      </c>
      <c r="C133" s="58">
        <v>45236</v>
      </c>
      <c r="D133" s="59">
        <v>7500</v>
      </c>
      <c r="E133" t="s">
        <v>572</v>
      </c>
      <c r="F133"/>
      <c r="G133" t="s">
        <v>831</v>
      </c>
      <c r="H133" t="s">
        <v>831</v>
      </c>
      <c r="I133" t="s">
        <v>832</v>
      </c>
    </row>
    <row r="134" spans="1:9" ht="15.75" thickBot="1" x14ac:dyDescent="0.3">
      <c r="B134" s="90" t="s">
        <v>526</v>
      </c>
      <c r="C134" s="58">
        <v>45247</v>
      </c>
      <c r="D134" s="59">
        <v>84.93</v>
      </c>
      <c r="E134" t="s">
        <v>883</v>
      </c>
      <c r="F134"/>
      <c r="G134" t="s">
        <v>780</v>
      </c>
      <c r="H134" t="s">
        <v>780</v>
      </c>
      <c r="I134" t="s">
        <v>843</v>
      </c>
    </row>
    <row r="135" spans="1:9" ht="15.75" thickBot="1" x14ac:dyDescent="0.3">
      <c r="B135" s="90" t="s">
        <v>539</v>
      </c>
      <c r="C135" s="58">
        <v>45253</v>
      </c>
      <c r="D135" s="59">
        <v>1584</v>
      </c>
      <c r="E135" t="s">
        <v>540</v>
      </c>
      <c r="F135"/>
      <c r="G135" t="s">
        <v>541</v>
      </c>
      <c r="H135" t="s">
        <v>541</v>
      </c>
      <c r="I135" t="s">
        <v>844</v>
      </c>
    </row>
    <row r="136" spans="1:9" ht="15.75" thickBot="1" x14ac:dyDescent="0.3">
      <c r="B136" s="90" t="s">
        <v>526</v>
      </c>
      <c r="C136" s="58">
        <v>45335</v>
      </c>
      <c r="D136" s="59">
        <v>676.51</v>
      </c>
      <c r="E136" t="s">
        <v>883</v>
      </c>
      <c r="F136"/>
      <c r="G136" t="s">
        <v>780</v>
      </c>
      <c r="H136" t="s">
        <v>780</v>
      </c>
      <c r="I136" t="s">
        <v>856</v>
      </c>
    </row>
    <row r="137" spans="1:9" x14ac:dyDescent="0.25">
      <c r="A137" s="26">
        <f>SUM(D127:D136)</f>
        <v>51328.800000000003</v>
      </c>
      <c r="C137"/>
      <c r="D137"/>
      <c r="E137"/>
      <c r="F137"/>
      <c r="G137"/>
      <c r="H137"/>
      <c r="I137"/>
    </row>
    <row r="158" ht="15.75" customHeight="1" x14ac:dyDescent="0.25"/>
    <row r="180" ht="15" customHeight="1" x14ac:dyDescent="0.25"/>
    <row r="181" ht="15" customHeight="1" x14ac:dyDescent="0.25"/>
    <row r="182" ht="15.75" customHeight="1" x14ac:dyDescent="0.25"/>
    <row r="204" ht="15.75" customHeight="1" x14ac:dyDescent="0.25"/>
  </sheetData>
  <pageMargins left="0.7" right="0.7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035B8-26BD-4D47-88D7-24C003362E9A}">
  <sheetPr>
    <tabColor theme="1"/>
  </sheetPr>
  <dimension ref="A1:N41"/>
  <sheetViews>
    <sheetView workbookViewId="0">
      <selection activeCell="D39" sqref="D39"/>
    </sheetView>
  </sheetViews>
  <sheetFormatPr defaultColWidth="11.5703125" defaultRowHeight="15.75" x14ac:dyDescent="0.25"/>
  <cols>
    <col min="1" max="1" width="11.5703125" style="1"/>
    <col min="2" max="2" width="24.140625" style="1" customWidth="1"/>
    <col min="3" max="3" width="12.140625" style="1" customWidth="1"/>
    <col min="4" max="4" width="14.7109375" style="17" customWidth="1"/>
    <col min="5" max="5" width="12.28515625" style="17" customWidth="1"/>
    <col min="6" max="6" width="14.85546875" style="3" customWidth="1"/>
    <col min="7" max="7" width="2.28515625" style="1" customWidth="1"/>
    <col min="8" max="8" width="3" style="1" customWidth="1"/>
    <col min="9" max="9" width="15.28515625" style="16" customWidth="1"/>
    <col min="10" max="10" width="11.5703125" style="16"/>
    <col min="11" max="11" width="22" style="16" customWidth="1"/>
    <col min="12" max="12" width="11.7109375" style="16" customWidth="1"/>
    <col min="13" max="16384" width="11.5703125" style="1"/>
  </cols>
  <sheetData>
    <row r="1" spans="1:14" x14ac:dyDescent="0.25">
      <c r="A1" s="1" t="s">
        <v>768</v>
      </c>
      <c r="D1" s="20">
        <v>45050</v>
      </c>
    </row>
    <row r="2" spans="1:14" ht="15.75" customHeight="1" x14ac:dyDescent="0.25">
      <c r="F2" s="149" t="s">
        <v>513</v>
      </c>
    </row>
    <row r="3" spans="1:14" ht="20.25" x14ac:dyDescent="0.3">
      <c r="A3" s="15" t="s">
        <v>36</v>
      </c>
      <c r="D3" s="33"/>
      <c r="E3" s="115"/>
      <c r="F3" s="149"/>
    </row>
    <row r="5" spans="1:14" ht="18" x14ac:dyDescent="0.25">
      <c r="A5" s="63" t="s">
        <v>696</v>
      </c>
      <c r="B5" s="64"/>
      <c r="C5" s="64"/>
    </row>
    <row r="6" spans="1:14" x14ac:dyDescent="0.25">
      <c r="C6" s="61" t="s">
        <v>34</v>
      </c>
      <c r="D6" s="85" t="s">
        <v>34</v>
      </c>
      <c r="E6" s="61" t="s">
        <v>33</v>
      </c>
      <c r="F6" s="85" t="s">
        <v>33</v>
      </c>
    </row>
    <row r="7" spans="1:14" x14ac:dyDescent="0.25">
      <c r="C7" s="41">
        <v>44317</v>
      </c>
      <c r="D7" s="86">
        <v>44682</v>
      </c>
      <c r="E7" s="82">
        <v>44682</v>
      </c>
      <c r="F7" s="88">
        <v>45047</v>
      </c>
    </row>
    <row r="8" spans="1:14" ht="18" x14ac:dyDescent="0.25">
      <c r="A8" s="13" t="s">
        <v>32</v>
      </c>
      <c r="C8" s="41">
        <v>44681</v>
      </c>
      <c r="D8" s="86">
        <v>45046</v>
      </c>
      <c r="E8" s="82">
        <v>45046</v>
      </c>
      <c r="F8" s="88">
        <v>45412</v>
      </c>
      <c r="I8" s="126" t="s">
        <v>507</v>
      </c>
      <c r="J8" s="126"/>
      <c r="K8" s="126"/>
    </row>
    <row r="9" spans="1:14" x14ac:dyDescent="0.25">
      <c r="C9" s="38"/>
      <c r="D9" s="87"/>
      <c r="E9" s="61"/>
      <c r="F9" s="87"/>
      <c r="I9" s="122"/>
    </row>
    <row r="10" spans="1:14" x14ac:dyDescent="0.25">
      <c r="A10" s="6" t="s">
        <v>30</v>
      </c>
      <c r="C10" s="38"/>
      <c r="D10" s="61"/>
      <c r="E10" s="61"/>
      <c r="F10" s="45"/>
    </row>
    <row r="11" spans="1:14" x14ac:dyDescent="0.25">
      <c r="A11" s="9" t="s">
        <v>29</v>
      </c>
      <c r="C11" s="47">
        <v>11400</v>
      </c>
      <c r="D11" s="76">
        <f>'RU22-23'!A90</f>
        <v>12600</v>
      </c>
      <c r="E11" s="83">
        <v>10500</v>
      </c>
      <c r="F11" s="48">
        <v>0</v>
      </c>
      <c r="I11" s="16" t="s">
        <v>770</v>
      </c>
      <c r="L11" s="16" t="s">
        <v>767</v>
      </c>
      <c r="M11" s="1">
        <f>35*200</f>
        <v>7000</v>
      </c>
      <c r="N11" s="38" t="s">
        <v>769</v>
      </c>
    </row>
    <row r="12" spans="1:14" x14ac:dyDescent="0.25">
      <c r="A12" s="9" t="s">
        <v>27</v>
      </c>
      <c r="C12" s="47">
        <v>3420</v>
      </c>
      <c r="D12" s="79">
        <f>'RU22-23'!A93</f>
        <v>0</v>
      </c>
      <c r="E12" s="83">
        <v>7000</v>
      </c>
      <c r="F12" s="48">
        <v>15000</v>
      </c>
      <c r="I12" s="123" t="s">
        <v>771</v>
      </c>
      <c r="K12" s="124"/>
    </row>
    <row r="13" spans="1:14" x14ac:dyDescent="0.25">
      <c r="A13" s="9" t="s">
        <v>25</v>
      </c>
      <c r="C13" s="47">
        <v>0</v>
      </c>
      <c r="D13" s="76">
        <f>'RU22-23'!A96</f>
        <v>0</v>
      </c>
      <c r="E13" s="83">
        <v>10000</v>
      </c>
      <c r="F13" s="48">
        <v>10000</v>
      </c>
      <c r="I13" s="16" t="s">
        <v>772</v>
      </c>
    </row>
    <row r="14" spans="1:14" x14ac:dyDescent="0.25">
      <c r="A14" s="9" t="s">
        <v>24</v>
      </c>
      <c r="C14" s="47">
        <v>7000</v>
      </c>
      <c r="D14" s="76">
        <f>'RU22-23'!A99</f>
        <v>0</v>
      </c>
      <c r="E14" s="83">
        <v>7000</v>
      </c>
      <c r="F14" s="48">
        <v>0</v>
      </c>
      <c r="I14" s="16" t="s">
        <v>687</v>
      </c>
    </row>
    <row r="15" spans="1:14" x14ac:dyDescent="0.25">
      <c r="A15" s="9" t="s">
        <v>22</v>
      </c>
      <c r="C15" s="47">
        <v>1250.5</v>
      </c>
      <c r="D15" s="77">
        <f>'RU22-23'!A105</f>
        <v>3445.0299999999997</v>
      </c>
      <c r="E15" s="83">
        <v>2000</v>
      </c>
      <c r="F15" s="48">
        <v>3500</v>
      </c>
      <c r="I15" s="16" t="s">
        <v>508</v>
      </c>
      <c r="K15" s="125"/>
    </row>
    <row r="16" spans="1:14" x14ac:dyDescent="0.25">
      <c r="A16" s="6" t="s">
        <v>21</v>
      </c>
      <c r="C16" s="47">
        <v>23070.5</v>
      </c>
      <c r="D16" s="78">
        <f>SUM(D11:D15)</f>
        <v>16045.029999999999</v>
      </c>
      <c r="E16" s="83">
        <v>36500</v>
      </c>
      <c r="F16" s="49">
        <f>SUM(F11:F15)</f>
        <v>28500</v>
      </c>
    </row>
    <row r="17" spans="1:12" x14ac:dyDescent="0.25">
      <c r="C17" s="47"/>
      <c r="D17" s="79"/>
      <c r="E17" s="83"/>
      <c r="F17" s="48"/>
      <c r="I17" s="16" t="s">
        <v>694</v>
      </c>
    </row>
    <row r="18" spans="1:12" x14ac:dyDescent="0.25">
      <c r="C18" s="47"/>
      <c r="D18" s="79"/>
      <c r="E18" s="83"/>
      <c r="F18" s="48"/>
      <c r="L18" s="125" t="s">
        <v>695</v>
      </c>
    </row>
    <row r="19" spans="1:12" x14ac:dyDescent="0.25">
      <c r="A19" s="6" t="s">
        <v>20</v>
      </c>
      <c r="C19" s="47"/>
      <c r="D19" s="79"/>
      <c r="E19" s="83"/>
      <c r="F19" s="48"/>
    </row>
    <row r="20" spans="1:12" x14ac:dyDescent="0.25">
      <c r="A20" s="9" t="s">
        <v>19</v>
      </c>
      <c r="C20" s="47">
        <v>-8092.95</v>
      </c>
      <c r="D20" s="79">
        <f>'RU22-23'!A7+'RU22-23'!A10+'RU22-23'!A19+'RU22-23'!A33</f>
        <v>-24148.48</v>
      </c>
      <c r="E20" s="83">
        <v>-10000</v>
      </c>
      <c r="F20" s="48">
        <v>-15000</v>
      </c>
      <c r="I20" s="16" t="s">
        <v>773</v>
      </c>
    </row>
    <row r="21" spans="1:12" x14ac:dyDescent="0.25">
      <c r="A21" s="9" t="s">
        <v>16</v>
      </c>
      <c r="C21" s="47">
        <v>-1830</v>
      </c>
      <c r="D21" s="79">
        <f>'RU22-23'!A36</f>
        <v>-3000</v>
      </c>
      <c r="E21" s="83">
        <v>-7000</v>
      </c>
      <c r="F21" s="48">
        <v>0</v>
      </c>
    </row>
    <row r="22" spans="1:12" x14ac:dyDescent="0.25">
      <c r="A22" s="9" t="s">
        <v>14</v>
      </c>
      <c r="C22" s="47">
        <v>-1656</v>
      </c>
      <c r="D22" s="79">
        <f>'RU22-23'!A51</f>
        <v>-1643.25</v>
      </c>
      <c r="E22" s="83">
        <v>-2000</v>
      </c>
      <c r="F22" s="48">
        <v>-1700</v>
      </c>
      <c r="I22" s="16" t="s">
        <v>688</v>
      </c>
    </row>
    <row r="23" spans="1:12" x14ac:dyDescent="0.25">
      <c r="A23" s="9" t="s">
        <v>11</v>
      </c>
      <c r="C23" s="47">
        <v>0</v>
      </c>
      <c r="D23" s="79">
        <v>0</v>
      </c>
      <c r="E23" s="83">
        <v>0</v>
      </c>
      <c r="F23" s="48">
        <v>0</v>
      </c>
    </row>
    <row r="24" spans="1:12" x14ac:dyDescent="0.25">
      <c r="A24" s="9" t="s">
        <v>10</v>
      </c>
      <c r="C24" s="47">
        <v>0</v>
      </c>
      <c r="D24" s="79">
        <v>0</v>
      </c>
      <c r="E24" s="83">
        <v>0</v>
      </c>
      <c r="F24" s="48">
        <v>0</v>
      </c>
    </row>
    <row r="25" spans="1:12" x14ac:dyDescent="0.25">
      <c r="A25" s="9" t="s">
        <v>9</v>
      </c>
      <c r="C25" s="47">
        <v>0</v>
      </c>
      <c r="D25" s="79">
        <v>0</v>
      </c>
      <c r="E25" s="83">
        <v>0</v>
      </c>
      <c r="F25" s="48">
        <v>0</v>
      </c>
    </row>
    <row r="26" spans="1:12" x14ac:dyDescent="0.25">
      <c r="A26" s="9" t="s">
        <v>8</v>
      </c>
      <c r="C26" s="47">
        <v>0</v>
      </c>
      <c r="D26" s="79">
        <v>0</v>
      </c>
      <c r="E26" s="83">
        <v>-1000</v>
      </c>
      <c r="F26" s="48">
        <v>0</v>
      </c>
    </row>
    <row r="27" spans="1:12" x14ac:dyDescent="0.25">
      <c r="A27" s="6" t="s">
        <v>6</v>
      </c>
      <c r="C27" s="47">
        <v>-11578.95</v>
      </c>
      <c r="D27" s="80">
        <f>SUM(D20:D26)</f>
        <v>-28791.73</v>
      </c>
      <c r="E27" s="83">
        <v>-20000</v>
      </c>
      <c r="F27" s="49">
        <f>SUM(F20:F26)</f>
        <v>-16700</v>
      </c>
    </row>
    <row r="28" spans="1:12" x14ac:dyDescent="0.25">
      <c r="C28" s="47"/>
      <c r="D28" s="79"/>
      <c r="E28" s="83"/>
      <c r="F28" s="48"/>
    </row>
    <row r="29" spans="1:12" x14ac:dyDescent="0.25">
      <c r="A29" s="6" t="s">
        <v>5</v>
      </c>
      <c r="C29" s="47">
        <v>13245.82</v>
      </c>
      <c r="D29" s="80">
        <f>SUM(D16+D27)</f>
        <v>-12746.7</v>
      </c>
      <c r="E29" s="83">
        <v>16500</v>
      </c>
      <c r="F29" s="80">
        <f>SUM(F16+F27)</f>
        <v>11800</v>
      </c>
    </row>
    <row r="30" spans="1:12" x14ac:dyDescent="0.25">
      <c r="C30" s="47"/>
      <c r="D30" s="79"/>
      <c r="E30" s="83"/>
      <c r="F30" s="48"/>
    </row>
    <row r="31" spans="1:12" x14ac:dyDescent="0.25">
      <c r="A31" s="9" t="s">
        <v>4</v>
      </c>
      <c r="C31" s="47">
        <v>0</v>
      </c>
      <c r="D31" s="79">
        <v>0</v>
      </c>
      <c r="E31" s="83">
        <v>0</v>
      </c>
      <c r="F31" s="50">
        <v>0</v>
      </c>
    </row>
    <row r="32" spans="1:12" x14ac:dyDescent="0.25">
      <c r="A32" s="9" t="s">
        <v>3</v>
      </c>
      <c r="C32" s="47">
        <v>0</v>
      </c>
      <c r="D32" s="79">
        <v>0</v>
      </c>
      <c r="E32" s="83">
        <v>0</v>
      </c>
      <c r="F32" s="50">
        <v>0</v>
      </c>
    </row>
    <row r="33" spans="1:6" x14ac:dyDescent="0.25">
      <c r="C33" s="47"/>
      <c r="D33" s="79"/>
      <c r="E33" s="83"/>
      <c r="F33" s="50"/>
    </row>
    <row r="34" spans="1:6" x14ac:dyDescent="0.25">
      <c r="A34" s="6" t="s">
        <v>2</v>
      </c>
      <c r="C34" s="47">
        <v>13245.82</v>
      </c>
      <c r="D34" s="80">
        <f>SUM(D29+D31+D32)</f>
        <v>-12746.7</v>
      </c>
      <c r="E34" s="83">
        <v>16500</v>
      </c>
      <c r="F34" s="80">
        <f>SUM(F29+F31+F32)</f>
        <v>11800</v>
      </c>
    </row>
    <row r="35" spans="1:6" x14ac:dyDescent="0.25">
      <c r="C35" s="47"/>
      <c r="D35" s="79"/>
      <c r="E35" s="83"/>
      <c r="F35" s="48"/>
    </row>
    <row r="36" spans="1:6" x14ac:dyDescent="0.25">
      <c r="A36" s="9" t="s">
        <v>1</v>
      </c>
      <c r="C36" s="47">
        <v>0</v>
      </c>
      <c r="D36" s="81">
        <f>'[1]Åbokslut17-18'!E36</f>
        <v>0</v>
      </c>
      <c r="E36" s="83">
        <v>0</v>
      </c>
      <c r="F36" s="50">
        <v>0</v>
      </c>
    </row>
    <row r="37" spans="1:6" x14ac:dyDescent="0.25">
      <c r="C37" s="5"/>
      <c r="D37" s="7"/>
      <c r="E37" s="84"/>
      <c r="F37" s="7"/>
    </row>
    <row r="38" spans="1:6" x14ac:dyDescent="0.25">
      <c r="C38" s="5"/>
      <c r="D38" s="7"/>
      <c r="E38" s="84"/>
      <c r="F38" s="7"/>
    </row>
    <row r="39" spans="1:6" x14ac:dyDescent="0.25">
      <c r="A39" s="6" t="s">
        <v>0</v>
      </c>
      <c r="C39" s="47">
        <v>13245.82</v>
      </c>
      <c r="D39" s="80">
        <f>SUM(D34-D36)</f>
        <v>-12746.7</v>
      </c>
      <c r="E39" s="83">
        <v>16500</v>
      </c>
      <c r="F39" s="80">
        <f>SUM(F34-F36)</f>
        <v>11800</v>
      </c>
    </row>
    <row r="41" spans="1:6" ht="15" x14ac:dyDescent="0.25">
      <c r="D41" s="1"/>
      <c r="F41" s="17"/>
    </row>
  </sheetData>
  <mergeCells count="1">
    <mergeCell ref="F2:F3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5A846DB6580F4CB071206B3E429C93" ma:contentTypeVersion="10" ma:contentTypeDescription="Skapa ett nytt dokument." ma:contentTypeScope="" ma:versionID="05793f842b72fc4baf67f9c1676a1d47">
  <xsd:schema xmlns:xsd="http://www.w3.org/2001/XMLSchema" xmlns:xs="http://www.w3.org/2001/XMLSchema" xmlns:p="http://schemas.microsoft.com/office/2006/metadata/properties" xmlns:ns3="cc4c1fcb-8c2e-4a7b-960f-85aa0fdc8628" xmlns:ns4="5e325d0e-fca6-499d-ba60-783f39539849" targetNamespace="http://schemas.microsoft.com/office/2006/metadata/properties" ma:root="true" ma:fieldsID="8e18829aef8e64510c60bafcb46d4510" ns3:_="" ns4:_="">
    <xsd:import namespace="cc4c1fcb-8c2e-4a7b-960f-85aa0fdc8628"/>
    <xsd:import namespace="5e325d0e-fca6-499d-ba60-783f395398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c1fcb-8c2e-4a7b-960f-85aa0fdc86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25d0e-fca6-499d-ba60-783f39539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A50DBE-822B-4936-AB88-44A36CDFF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4c1fcb-8c2e-4a7b-960f-85aa0fdc8628"/>
    <ds:schemaRef ds:uri="5e325d0e-fca6-499d-ba60-783f39539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DF306F-E98B-493E-8B6E-F976FC99E3A2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cc4c1fcb-8c2e-4a7b-960f-85aa0fdc8628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e325d0e-fca6-499d-ba60-783f3953984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A48260-959D-446B-A719-26B875B645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28</vt:i4>
      </vt:variant>
      <vt:variant>
        <vt:lpstr>Namngivna områden</vt:lpstr>
      </vt:variant>
      <vt:variant>
        <vt:i4>4</vt:i4>
      </vt:variant>
    </vt:vector>
  </HeadingPairs>
  <TitlesOfParts>
    <vt:vector size="32" baseType="lpstr">
      <vt:lpstr>ÅBS24-25</vt:lpstr>
      <vt:lpstr>BR24-25</vt:lpstr>
      <vt:lpstr>Kf24-25</vt:lpstr>
      <vt:lpstr>RU24-25</vt:lpstr>
      <vt:lpstr>ÅBS23-24</vt:lpstr>
      <vt:lpstr>BR23-24</vt:lpstr>
      <vt:lpstr>KF23-24</vt:lpstr>
      <vt:lpstr>RU23-24</vt:lpstr>
      <vt:lpstr>ÅBS22-23</vt:lpstr>
      <vt:lpstr>BR22-23</vt:lpstr>
      <vt:lpstr>KF22-23</vt:lpstr>
      <vt:lpstr>RU22-23</vt:lpstr>
      <vt:lpstr>ÅBS21-22</vt:lpstr>
      <vt:lpstr>BR21-22</vt:lpstr>
      <vt:lpstr>KF21-22</vt:lpstr>
      <vt:lpstr>RU21-22</vt:lpstr>
      <vt:lpstr>ÅBS20-21</vt:lpstr>
      <vt:lpstr>BR20-21</vt:lpstr>
      <vt:lpstr>KF20-21</vt:lpstr>
      <vt:lpstr>RU20-21</vt:lpstr>
      <vt:lpstr>Åbokslut119-20</vt:lpstr>
      <vt:lpstr>BalansR19-20</vt:lpstr>
      <vt:lpstr>Kflöde19-20</vt:lpstr>
      <vt:lpstr>Runderlag19-20</vt:lpstr>
      <vt:lpstr>Åbokslut18-19</vt:lpstr>
      <vt:lpstr>BalansR18-19</vt:lpstr>
      <vt:lpstr>Kflöde18-19</vt:lpstr>
      <vt:lpstr>Runderlag18-19</vt:lpstr>
      <vt:lpstr>'BalansR19-20'!Utskriftsområde</vt:lpstr>
      <vt:lpstr>'BR20-21'!Utskriftsområde</vt:lpstr>
      <vt:lpstr>'Åbokslut119-20'!Utskriftsområde</vt:lpstr>
      <vt:lpstr>'ÅBS20-21'!Utskriftsområde</vt:lpstr>
    </vt:vector>
  </TitlesOfParts>
  <Company>SLSO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Flood 8PBQ</dc:creator>
  <cp:lastModifiedBy>Björn Flood</cp:lastModifiedBy>
  <cp:lastPrinted>2024-05-16T11:52:28Z</cp:lastPrinted>
  <dcterms:created xsi:type="dcterms:W3CDTF">2019-05-13T15:07:48Z</dcterms:created>
  <dcterms:modified xsi:type="dcterms:W3CDTF">2025-05-28T11:11:22Z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0x0101006B5A846DB6580F4CB071206B3E429C93</vt:lpwstr>
  </property>
</Properties>
</file>